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F6C69A34-00DF-4266-BF08-46B05C8107E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22 1 Pol" sheetId="13" r:id="rId5"/>
    <sheet name="SO 122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122 1 Pol'!$1:$7</definedName>
    <definedName name="_xlnm.Print_Titles" localSheetId="5">'SO 122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Naklady'!$A$1:$Y$28</definedName>
    <definedName name="_xlnm.Print_Area" localSheetId="4">'SO 122 1 Pol'!$A$1:$Y$197</definedName>
    <definedName name="_xlnm.Print_Area" localSheetId="5">'SO 122 2 Pol'!$A$1:$Y$24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1" i="1"/>
  <c r="F41" i="1"/>
  <c r="G40" i="1"/>
  <c r="I40" i="1" s="1"/>
  <c r="F40" i="1"/>
  <c r="G39" i="1"/>
  <c r="F39" i="1"/>
  <c r="G23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O11" i="14"/>
  <c r="G12" i="14"/>
  <c r="M12" i="14" s="1"/>
  <c r="M11" i="14" s="1"/>
  <c r="I12" i="14"/>
  <c r="I11" i="14" s="1"/>
  <c r="K12" i="14"/>
  <c r="K11" i="14" s="1"/>
  <c r="O12" i="14"/>
  <c r="Q12" i="14"/>
  <c r="Q11" i="14" s="1"/>
  <c r="V12" i="14"/>
  <c r="V11" i="14" s="1"/>
  <c r="G13" i="14"/>
  <c r="M13" i="14" s="1"/>
  <c r="I13" i="14"/>
  <c r="K13" i="14"/>
  <c r="O13" i="14"/>
  <c r="Q13" i="14"/>
  <c r="V13" i="14"/>
  <c r="K14" i="14"/>
  <c r="V14" i="14"/>
  <c r="G15" i="14"/>
  <c r="M15" i="14" s="1"/>
  <c r="M14" i="14" s="1"/>
  <c r="I15" i="14"/>
  <c r="I14" i="14" s="1"/>
  <c r="K15" i="14"/>
  <c r="O15" i="14"/>
  <c r="O14" i="14" s="1"/>
  <c r="Q15" i="14"/>
  <c r="Q14" i="14" s="1"/>
  <c r="V15" i="14"/>
  <c r="G16" i="14"/>
  <c r="I16" i="14"/>
  <c r="O16" i="14"/>
  <c r="Q16" i="14"/>
  <c r="G17" i="14"/>
  <c r="I17" i="14"/>
  <c r="K17" i="14"/>
  <c r="K16" i="14" s="1"/>
  <c r="M17" i="14"/>
  <c r="M16" i="14" s="1"/>
  <c r="O17" i="14"/>
  <c r="Q17" i="14"/>
  <c r="V17" i="14"/>
  <c r="V16" i="14" s="1"/>
  <c r="K18" i="14"/>
  <c r="V18" i="14"/>
  <c r="G19" i="14"/>
  <c r="M19" i="14" s="1"/>
  <c r="M18" i="14" s="1"/>
  <c r="I19" i="14"/>
  <c r="I18" i="14" s="1"/>
  <c r="K19" i="14"/>
  <c r="O19" i="14"/>
  <c r="O18" i="14" s="1"/>
  <c r="Q19" i="14"/>
  <c r="Q18" i="14" s="1"/>
  <c r="V19" i="14"/>
  <c r="G20" i="14"/>
  <c r="I20" i="14"/>
  <c r="O20" i="14"/>
  <c r="Q20" i="14"/>
  <c r="G21" i="14"/>
  <c r="I21" i="14"/>
  <c r="K21" i="14"/>
  <c r="K20" i="14" s="1"/>
  <c r="M21" i="14"/>
  <c r="M20" i="14" s="1"/>
  <c r="O21" i="14"/>
  <c r="Q21" i="14"/>
  <c r="V21" i="14"/>
  <c r="V20" i="14" s="1"/>
  <c r="AE23" i="14"/>
  <c r="G196" i="13"/>
  <c r="BA149" i="13"/>
  <c r="BA51" i="13"/>
  <c r="BA21" i="13"/>
  <c r="I8" i="13"/>
  <c r="Q8" i="13"/>
  <c r="G9" i="13"/>
  <c r="M9" i="13" s="1"/>
  <c r="M8" i="13" s="1"/>
  <c r="I9" i="13"/>
  <c r="K9" i="13"/>
  <c r="K8" i="13" s="1"/>
  <c r="O9" i="13"/>
  <c r="O8" i="13" s="1"/>
  <c r="Q9" i="13"/>
  <c r="V9" i="13"/>
  <c r="V8" i="13" s="1"/>
  <c r="G13" i="13"/>
  <c r="G12" i="13" s="1"/>
  <c r="I13" i="13"/>
  <c r="K13" i="13"/>
  <c r="K12" i="13" s="1"/>
  <c r="O13" i="13"/>
  <c r="O12" i="13" s="1"/>
  <c r="Q13" i="13"/>
  <c r="V13" i="13"/>
  <c r="V12" i="13" s="1"/>
  <c r="G15" i="13"/>
  <c r="I15" i="13"/>
  <c r="I12" i="13" s="1"/>
  <c r="K15" i="13"/>
  <c r="M15" i="13"/>
  <c r="O15" i="13"/>
  <c r="Q15" i="13"/>
  <c r="Q12" i="13" s="1"/>
  <c r="V15" i="13"/>
  <c r="G17" i="13"/>
  <c r="M17" i="13" s="1"/>
  <c r="I17" i="13"/>
  <c r="K17" i="13"/>
  <c r="O17" i="13"/>
  <c r="Q17" i="13"/>
  <c r="V17" i="13"/>
  <c r="G20" i="13"/>
  <c r="G19" i="13" s="1"/>
  <c r="I20" i="13"/>
  <c r="K20" i="13"/>
  <c r="K19" i="13" s="1"/>
  <c r="O20" i="13"/>
  <c r="O19" i="13" s="1"/>
  <c r="Q20" i="13"/>
  <c r="V20" i="13"/>
  <c r="V19" i="13" s="1"/>
  <c r="G25" i="13"/>
  <c r="I25" i="13"/>
  <c r="I19" i="13" s="1"/>
  <c r="K25" i="13"/>
  <c r="M25" i="13"/>
  <c r="O25" i="13"/>
  <c r="Q25" i="13"/>
  <c r="Q19" i="13" s="1"/>
  <c r="V25" i="13"/>
  <c r="G30" i="13"/>
  <c r="M30" i="13" s="1"/>
  <c r="I30" i="13"/>
  <c r="K30" i="13"/>
  <c r="O30" i="13"/>
  <c r="Q30" i="13"/>
  <c r="V30" i="13"/>
  <c r="G32" i="13"/>
  <c r="I32" i="13"/>
  <c r="K32" i="13"/>
  <c r="M32" i="13"/>
  <c r="O32" i="13"/>
  <c r="Q32" i="13"/>
  <c r="V32" i="13"/>
  <c r="G39" i="13"/>
  <c r="K39" i="13"/>
  <c r="O39" i="13"/>
  <c r="V39" i="13"/>
  <c r="G40" i="13"/>
  <c r="I40" i="13"/>
  <c r="I39" i="13" s="1"/>
  <c r="K40" i="13"/>
  <c r="M40" i="13"/>
  <c r="M39" i="13" s="1"/>
  <c r="O40" i="13"/>
  <c r="Q40" i="13"/>
  <c r="Q39" i="13" s="1"/>
  <c r="V40" i="13"/>
  <c r="G46" i="13"/>
  <c r="K46" i="13"/>
  <c r="O46" i="13"/>
  <c r="V46" i="13"/>
  <c r="G47" i="13"/>
  <c r="I47" i="13"/>
  <c r="I46" i="13" s="1"/>
  <c r="K47" i="13"/>
  <c r="M47" i="13"/>
  <c r="M46" i="13" s="1"/>
  <c r="O47" i="13"/>
  <c r="Q47" i="13"/>
  <c r="Q46" i="13" s="1"/>
  <c r="V47" i="13"/>
  <c r="G50" i="13"/>
  <c r="I50" i="13"/>
  <c r="I49" i="13" s="1"/>
  <c r="K50" i="13"/>
  <c r="M50" i="13"/>
  <c r="O50" i="13"/>
  <c r="Q50" i="13"/>
  <c r="Q49" i="13" s="1"/>
  <c r="V50" i="13"/>
  <c r="G53" i="13"/>
  <c r="M53" i="13" s="1"/>
  <c r="I53" i="13"/>
  <c r="K53" i="13"/>
  <c r="K49" i="13" s="1"/>
  <c r="O53" i="13"/>
  <c r="Q53" i="13"/>
  <c r="V53" i="13"/>
  <c r="V49" i="13" s="1"/>
  <c r="G56" i="13"/>
  <c r="I56" i="13"/>
  <c r="K56" i="13"/>
  <c r="M56" i="13"/>
  <c r="O56" i="13"/>
  <c r="Q56" i="13"/>
  <c r="V56" i="13"/>
  <c r="G58" i="13"/>
  <c r="G49" i="13" s="1"/>
  <c r="I58" i="13"/>
  <c r="K58" i="13"/>
  <c r="O58" i="13"/>
  <c r="O49" i="13" s="1"/>
  <c r="Q58" i="13"/>
  <c r="V58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70" i="13"/>
  <c r="I70" i="13"/>
  <c r="K70" i="13"/>
  <c r="M70" i="13"/>
  <c r="O70" i="13"/>
  <c r="Q70" i="13"/>
  <c r="V70" i="13"/>
  <c r="G73" i="13"/>
  <c r="M73" i="13" s="1"/>
  <c r="I73" i="13"/>
  <c r="K73" i="13"/>
  <c r="O73" i="13"/>
  <c r="Q73" i="13"/>
  <c r="V73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1" i="13"/>
  <c r="M81" i="13" s="1"/>
  <c r="I81" i="13"/>
  <c r="K81" i="13"/>
  <c r="O81" i="13"/>
  <c r="Q81" i="13"/>
  <c r="V81" i="13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91" i="13"/>
  <c r="I91" i="13"/>
  <c r="K91" i="13"/>
  <c r="M91" i="13"/>
  <c r="O91" i="13"/>
  <c r="Q91" i="13"/>
  <c r="V91" i="13"/>
  <c r="G94" i="13"/>
  <c r="K94" i="13"/>
  <c r="O94" i="13"/>
  <c r="V94" i="13"/>
  <c r="G95" i="13"/>
  <c r="I95" i="13"/>
  <c r="I94" i="13" s="1"/>
  <c r="K95" i="13"/>
  <c r="M95" i="13"/>
  <c r="M94" i="13" s="1"/>
  <c r="O95" i="13"/>
  <c r="Q95" i="13"/>
  <c r="Q94" i="13" s="1"/>
  <c r="V95" i="13"/>
  <c r="K100" i="13"/>
  <c r="V100" i="13"/>
  <c r="G101" i="13"/>
  <c r="I101" i="13"/>
  <c r="I100" i="13" s="1"/>
  <c r="K101" i="13"/>
  <c r="M101" i="13"/>
  <c r="O101" i="13"/>
  <c r="Q101" i="13"/>
  <c r="Q100" i="13" s="1"/>
  <c r="V101" i="13"/>
  <c r="G105" i="13"/>
  <c r="G100" i="13" s="1"/>
  <c r="I105" i="13"/>
  <c r="K105" i="13"/>
  <c r="O105" i="13"/>
  <c r="O100" i="13" s="1"/>
  <c r="Q105" i="13"/>
  <c r="V105" i="13"/>
  <c r="G112" i="13"/>
  <c r="I112" i="13"/>
  <c r="K112" i="13"/>
  <c r="M112" i="13"/>
  <c r="O112" i="13"/>
  <c r="Q112" i="13"/>
  <c r="V112" i="13"/>
  <c r="K117" i="13"/>
  <c r="V117" i="13"/>
  <c r="G118" i="13"/>
  <c r="I118" i="13"/>
  <c r="I117" i="13" s="1"/>
  <c r="K118" i="13"/>
  <c r="M118" i="13"/>
  <c r="O118" i="13"/>
  <c r="Q118" i="13"/>
  <c r="Q117" i="13" s="1"/>
  <c r="V118" i="13"/>
  <c r="G122" i="13"/>
  <c r="G117" i="13" s="1"/>
  <c r="I122" i="13"/>
  <c r="K122" i="13"/>
  <c r="O122" i="13"/>
  <c r="O117" i="13" s="1"/>
  <c r="Q122" i="13"/>
  <c r="V122" i="13"/>
  <c r="G123" i="13"/>
  <c r="I123" i="13"/>
  <c r="K123" i="13"/>
  <c r="M123" i="13"/>
  <c r="O123" i="13"/>
  <c r="Q123" i="13"/>
  <c r="V123" i="13"/>
  <c r="G128" i="13"/>
  <c r="K128" i="13"/>
  <c r="O128" i="13"/>
  <c r="V128" i="13"/>
  <c r="G129" i="13"/>
  <c r="I129" i="13"/>
  <c r="I128" i="13" s="1"/>
  <c r="K129" i="13"/>
  <c r="M129" i="13"/>
  <c r="M128" i="13" s="1"/>
  <c r="O129" i="13"/>
  <c r="Q129" i="13"/>
  <c r="Q128" i="13" s="1"/>
  <c r="V129" i="13"/>
  <c r="G131" i="13"/>
  <c r="I131" i="13"/>
  <c r="I130" i="13" s="1"/>
  <c r="K131" i="13"/>
  <c r="M131" i="13"/>
  <c r="O131" i="13"/>
  <c r="Q131" i="13"/>
  <c r="Q130" i="13" s="1"/>
  <c r="V131" i="13"/>
  <c r="G133" i="13"/>
  <c r="M133" i="13" s="1"/>
  <c r="I133" i="13"/>
  <c r="K133" i="13"/>
  <c r="K130" i="13" s="1"/>
  <c r="O133" i="13"/>
  <c r="Q133" i="13"/>
  <c r="V133" i="13"/>
  <c r="V130" i="13" s="1"/>
  <c r="G136" i="13"/>
  <c r="I136" i="13"/>
  <c r="K136" i="13"/>
  <c r="M136" i="13"/>
  <c r="O136" i="13"/>
  <c r="Q136" i="13"/>
  <c r="V136" i="13"/>
  <c r="G140" i="13"/>
  <c r="G130" i="13" s="1"/>
  <c r="I140" i="13"/>
  <c r="K140" i="13"/>
  <c r="O140" i="13"/>
  <c r="O130" i="13" s="1"/>
  <c r="Q140" i="13"/>
  <c r="V140" i="13"/>
  <c r="I142" i="13"/>
  <c r="Q142" i="13"/>
  <c r="G143" i="13"/>
  <c r="M143" i="13" s="1"/>
  <c r="M142" i="13" s="1"/>
  <c r="I143" i="13"/>
  <c r="K143" i="13"/>
  <c r="K142" i="13" s="1"/>
  <c r="O143" i="13"/>
  <c r="O142" i="13" s="1"/>
  <c r="Q143" i="13"/>
  <c r="V143" i="13"/>
  <c r="V142" i="13" s="1"/>
  <c r="G145" i="13"/>
  <c r="I145" i="13"/>
  <c r="K145" i="13"/>
  <c r="M145" i="13"/>
  <c r="O145" i="13"/>
  <c r="Q145" i="13"/>
  <c r="V145" i="13"/>
  <c r="G146" i="13"/>
  <c r="M146" i="13" s="1"/>
  <c r="I146" i="13"/>
  <c r="K146" i="13"/>
  <c r="O146" i="13"/>
  <c r="Q146" i="13"/>
  <c r="V146" i="13"/>
  <c r="I147" i="13"/>
  <c r="Q147" i="13"/>
  <c r="G148" i="13"/>
  <c r="M148" i="13" s="1"/>
  <c r="M147" i="13" s="1"/>
  <c r="I148" i="13"/>
  <c r="K148" i="13"/>
  <c r="K147" i="13" s="1"/>
  <c r="O148" i="13"/>
  <c r="O147" i="13" s="1"/>
  <c r="Q148" i="13"/>
  <c r="V148" i="13"/>
  <c r="V147" i="13" s="1"/>
  <c r="G153" i="13"/>
  <c r="G152" i="13" s="1"/>
  <c r="I153" i="13"/>
  <c r="K153" i="13"/>
  <c r="K152" i="13" s="1"/>
  <c r="O153" i="13"/>
  <c r="O152" i="13" s="1"/>
  <c r="Q153" i="13"/>
  <c r="V153" i="13"/>
  <c r="V152" i="13" s="1"/>
  <c r="G155" i="13"/>
  <c r="I155" i="13"/>
  <c r="I152" i="13" s="1"/>
  <c r="K155" i="13"/>
  <c r="M155" i="13"/>
  <c r="O155" i="13"/>
  <c r="Q155" i="13"/>
  <c r="Q152" i="13" s="1"/>
  <c r="V155" i="13"/>
  <c r="G157" i="13"/>
  <c r="M157" i="13" s="1"/>
  <c r="I157" i="13"/>
  <c r="K157" i="13"/>
  <c r="O157" i="13"/>
  <c r="Q157" i="13"/>
  <c r="V157" i="13"/>
  <c r="G163" i="13"/>
  <c r="G162" i="13" s="1"/>
  <c r="I163" i="13"/>
  <c r="K163" i="13"/>
  <c r="K162" i="13" s="1"/>
  <c r="O163" i="13"/>
  <c r="O162" i="13" s="1"/>
  <c r="Q163" i="13"/>
  <c r="V163" i="13"/>
  <c r="V162" i="13" s="1"/>
  <c r="G166" i="13"/>
  <c r="I166" i="13"/>
  <c r="I162" i="13" s="1"/>
  <c r="K166" i="13"/>
  <c r="M166" i="13"/>
  <c r="O166" i="13"/>
  <c r="Q166" i="13"/>
  <c r="Q162" i="13" s="1"/>
  <c r="V166" i="13"/>
  <c r="G170" i="13"/>
  <c r="I170" i="13"/>
  <c r="I169" i="13" s="1"/>
  <c r="K170" i="13"/>
  <c r="M170" i="13"/>
  <c r="O170" i="13"/>
  <c r="Q170" i="13"/>
  <c r="Q169" i="13" s="1"/>
  <c r="V170" i="13"/>
  <c r="G174" i="13"/>
  <c r="G169" i="13" s="1"/>
  <c r="I174" i="13"/>
  <c r="K174" i="13"/>
  <c r="O174" i="13"/>
  <c r="O169" i="13" s="1"/>
  <c r="Q174" i="13"/>
  <c r="V174" i="13"/>
  <c r="G179" i="13"/>
  <c r="I179" i="13"/>
  <c r="K179" i="13"/>
  <c r="M179" i="13"/>
  <c r="O179" i="13"/>
  <c r="Q179" i="13"/>
  <c r="V179" i="13"/>
  <c r="G183" i="13"/>
  <c r="M183" i="13" s="1"/>
  <c r="I183" i="13"/>
  <c r="K183" i="13"/>
  <c r="K169" i="13" s="1"/>
  <c r="O183" i="13"/>
  <c r="Q183" i="13"/>
  <c r="V183" i="13"/>
  <c r="V169" i="13" s="1"/>
  <c r="G187" i="13"/>
  <c r="I187" i="13"/>
  <c r="K187" i="13"/>
  <c r="M187" i="13"/>
  <c r="O187" i="13"/>
  <c r="Q187" i="13"/>
  <c r="V187" i="13"/>
  <c r="G191" i="13"/>
  <c r="M191" i="13" s="1"/>
  <c r="I191" i="13"/>
  <c r="K191" i="13"/>
  <c r="O191" i="13"/>
  <c r="Q191" i="13"/>
  <c r="V191" i="13"/>
  <c r="AE196" i="13"/>
  <c r="AF196" i="13"/>
  <c r="G27" i="12"/>
  <c r="BA25" i="12"/>
  <c r="BA23" i="12"/>
  <c r="BA21" i="12"/>
  <c r="BA19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O15" i="12" s="1"/>
  <c r="Q22" i="12"/>
  <c r="V22" i="12"/>
  <c r="G24" i="12"/>
  <c r="M24" i="12" s="1"/>
  <c r="I24" i="12"/>
  <c r="K24" i="12"/>
  <c r="O24" i="12"/>
  <c r="Q24" i="12"/>
  <c r="V24" i="12"/>
  <c r="AE27" i="12"/>
  <c r="I20" i="1"/>
  <c r="I19" i="1"/>
  <c r="I18" i="1"/>
  <c r="F46" i="1"/>
  <c r="G23" i="1" s="1"/>
  <c r="G46" i="1"/>
  <c r="G25" i="1" s="1"/>
  <c r="H46" i="1"/>
  <c r="I45" i="1"/>
  <c r="I44" i="1"/>
  <c r="I43" i="1"/>
  <c r="I41" i="1"/>
  <c r="I39" i="1"/>
  <c r="I46" i="1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16" i="1"/>
  <c r="I21" i="1" s="1"/>
  <c r="I83" i="1"/>
  <c r="J74" i="1" s="1"/>
  <c r="A27" i="1"/>
  <c r="A28" i="1" s="1"/>
  <c r="G28" i="1" s="1"/>
  <c r="G27" i="1" s="1"/>
  <c r="G29" i="1" s="1"/>
  <c r="AF23" i="14"/>
  <c r="G18" i="14"/>
  <c r="G14" i="14"/>
  <c r="M174" i="13"/>
  <c r="M169" i="13" s="1"/>
  <c r="M163" i="13"/>
  <c r="M162" i="13" s="1"/>
  <c r="M153" i="13"/>
  <c r="M152" i="13" s="1"/>
  <c r="G147" i="13"/>
  <c r="G142" i="13"/>
  <c r="M140" i="13"/>
  <c r="M130" i="13" s="1"/>
  <c r="M122" i="13"/>
  <c r="M117" i="13" s="1"/>
  <c r="M105" i="13"/>
  <c r="M100" i="13" s="1"/>
  <c r="M58" i="13"/>
  <c r="M49" i="13" s="1"/>
  <c r="M20" i="13"/>
  <c r="M19" i="13" s="1"/>
  <c r="M13" i="13"/>
  <c r="M12" i="13" s="1"/>
  <c r="G8" i="13"/>
  <c r="M15" i="12"/>
  <c r="AF27" i="12"/>
  <c r="J45" i="1"/>
  <c r="J43" i="1"/>
  <c r="J40" i="1"/>
  <c r="J44" i="1"/>
  <c r="J39" i="1"/>
  <c r="J46" i="1" s="1"/>
  <c r="J41" i="1"/>
  <c r="J80" i="1" l="1"/>
  <c r="J72" i="1"/>
  <c r="J78" i="1"/>
  <c r="J76" i="1"/>
  <c r="J82" i="1"/>
  <c r="J79" i="1"/>
  <c r="J75" i="1"/>
  <c r="J70" i="1"/>
  <c r="J68" i="1"/>
  <c r="J66" i="1"/>
  <c r="J64" i="1"/>
  <c r="J62" i="1"/>
  <c r="J71" i="1"/>
  <c r="J69" i="1"/>
  <c r="J67" i="1"/>
  <c r="J65" i="1"/>
  <c r="J63" i="1"/>
  <c r="J60" i="1"/>
  <c r="J81" i="1"/>
  <c r="J73" i="1"/>
  <c r="J59" i="1"/>
  <c r="J77" i="1"/>
  <c r="J61" i="1"/>
  <c r="J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40F917F-3D83-4415-959D-1733553E2C2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C121DF-954E-4F9A-99F9-494744FEB2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CE626763-D3E1-4F1B-A3F3-2343AB22CFC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8835DC-87B7-4D38-AC22-131CD78A33F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D764CC6C-5F57-4626-B135-06A5EBBDC0D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EA717AC-D39F-45C5-9335-8A961E3F6D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<sst xmlns="http://schemas.openxmlformats.org/spreadsheetml/2006/main" count="1232" uniqueCount="415">
  <si>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</si>
  <si>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</si>
  <si>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</si>
  <si>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</si>
  <si>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</si>
  <si>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</si>
  <si>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</si>
  <si>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</si>
  <si>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</si>
  <si>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</si>
  <si>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</si>
  <si>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</si>
  <si>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</si>
  <si>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</si>
  <si>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</si>
  <si>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</si>
  <si>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</si>
  <si>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</si>
  <si>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</si>
  <si>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</si>
  <si>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</si>
  <si>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</si>
  <si>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</si>
  <si>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</si>
  <si>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</si>
  <si>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</si>
  <si>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</si>
  <si>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</si>
  <si>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</si>
  <si>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</si>
  <si>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</si>
  <si>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</si>
  <si>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</si>
  <si>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</si>
  <si>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</si>
  <si>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</si>
  <si>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</si>
  <si>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</si>
  <si>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</si>
  <si>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</si>
  <si>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</si>
  <si>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</si>
  <si>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</si>
  <si>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2023/08 AiD</t>
  </si>
  <si>
    <t>UKB G - drobné objekty</t>
  </si>
  <si>
    <t>Masarykova univerzita</t>
  </si>
  <si>
    <t>Žerotínovo náměstí 617/9</t>
  </si>
  <si>
    <t>Brno-Brno-město</t>
  </si>
  <si>
    <t>60200</t>
  </si>
  <si>
    <t>00216224</t>
  </si>
  <si>
    <t>CZ00216224</t>
  </si>
  <si>
    <t>AiD team a.s.</t>
  </si>
  <si>
    <t>Netroufalky 797/7</t>
  </si>
  <si>
    <t>Brno-Bohunice</t>
  </si>
  <si>
    <t>62500</t>
  </si>
  <si>
    <t>04270100</t>
  </si>
  <si>
    <t>CZ04270100</t>
  </si>
  <si>
    <t>Stavba</t>
  </si>
  <si>
    <t>Ostatní a vedlejší náklady</t>
  </si>
  <si>
    <t>0</t>
  </si>
  <si>
    <t>VN+ON</t>
  </si>
  <si>
    <t>Stavební objekt</t>
  </si>
  <si>
    <t>SO 122</t>
  </si>
  <si>
    <t>Vybudování učebny v pavilonu E34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</si>
  <si>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</si>
  <si>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</si>
  <si>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</si>
  <si>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</si>
  <si>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</si>
  <si>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</si>
  <si>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</si>
  <si>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2023/08 AiD - UKB G - drobné objekty</t>
  </si>
  <si>
    <t>#POPO</t>
  </si>
  <si>
    <t>Popis objektu: 00 - Vedlejší a ostatní náklady</t>
  </si>
  <si>
    <t>#POPR</t>
  </si>
  <si>
    <t>Popis rozpočtu: 0 - VN+ON</t>
  </si>
  <si>
    <t>Popis objektu: SO 122 - Vybudování učebny v pavilonu E34</t>
  </si>
  <si>
    <t>Popis rozpočtu: 1 - stavební část</t>
  </si>
  <si>
    <t>Popis rozpočtu: 2 - profese</t>
  </si>
  <si>
    <t>Rekapitulace dílů</t>
  </si>
  <si>
    <t>Typ dílu</t>
  </si>
  <si>
    <t>311</t>
  </si>
  <si>
    <t>Sádrokartonové konstrukce</t>
  </si>
  <si>
    <t>311p</t>
  </si>
  <si>
    <t>SDK provizorní příčky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</si>
  <si>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</si>
  <si>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</si>
  <si>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</si>
  <si>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</si>
  <si>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</si>
  <si>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</si>
  <si>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</si>
  <si>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</si>
  <si>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</si>
  <si>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</si>
  <si>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</si>
  <si>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</si>
  <si>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</si>
  <si>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</si>
  <si>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735</t>
  </si>
  <si>
    <t>Otopná tělesa</t>
  </si>
  <si>
    <t>767</t>
  </si>
  <si>
    <t>Konstrukce zámečnické</t>
  </si>
  <si>
    <t>76PO</t>
  </si>
  <si>
    <t>Požární  uzávěry</t>
  </si>
  <si>
    <t>776</t>
  </si>
  <si>
    <t>Podlahy povlakové</t>
  </si>
  <si>
    <t>777</t>
  </si>
  <si>
    <t>Podlahy ze syntetických hmot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</si>
  <si>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</si>
  <si>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</si>
  <si>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</si>
  <si>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</si>
  <si>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</si>
  <si>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</si>
  <si>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</si>
  <si>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</si>
  <si>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</si>
  <si>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</si>
  <si>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M24 ch</t>
  </si>
  <si>
    <t>Chlazení</t>
  </si>
  <si>
    <t>M29</t>
  </si>
  <si>
    <t>Audiovizuální technika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</si>
  <si>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</si>
  <si>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</si>
  <si>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</si>
  <si>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</si>
  <si>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</si>
  <si>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</si>
  <si>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</si>
  <si>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</si>
  <si>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</si>
  <si>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</si>
  <si>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</si>
  <si>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</si>
  <si>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</si>
  <si>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</si>
  <si>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</si>
  <si>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</si>
  <si>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</si>
  <si>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</si>
  <si>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</si>
  <si>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</si>
  <si>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</si>
  <si>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</si>
  <si>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</si>
  <si>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</si>
  <si>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</si>
  <si>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</si>
  <si>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</si>
  <si>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</si>
  <si>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</si>
  <si>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</si>
  <si>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</si>
  <si>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</si>
  <si>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</si>
  <si>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</si>
  <si>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</si>
  <si>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</si>
  <si>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</si>
  <si>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</si>
  <si>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</si>
  <si>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</si>
  <si>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</si>
  <si>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</si>
  <si>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</si>
  <si>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</si>
  <si>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</si>
  <si>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</si>
  <si>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</si>
  <si>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</si>
  <si>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</si>
  <si>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</si>
  <si>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</si>
  <si>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</si>
  <si>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</si>
  <si>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</si>
  <si>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</si>
  <si>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</si>
  <si>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POL99_8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</si>
  <si>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</si>
  <si>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</si>
  <si>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</si>
  <si>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</si>
  <si>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</si>
  <si>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</si>
  <si>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</si>
  <si>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</si>
  <si>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</si>
  <si>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</si>
  <si>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</si>
  <si>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</si>
  <si>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</si>
  <si>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</si>
  <si>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</si>
  <si>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</si>
  <si>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obklad SDK ztužidel   - posun blíže ke konstrukci obvodového pláště</t>
  </si>
  <si>
    <t>soubor</t>
  </si>
  <si>
    <t>Vlastní</t>
  </si>
  <si>
    <t>Práce</t>
  </si>
  <si>
    <t>POL1_</t>
  </si>
  <si>
    <t>Zakrývání rozpracovaných tesařských konstrukcí těžkou plachtou na ochranu před srážkovou vodou.</t>
  </si>
  <si>
    <t>bour12,nové 11 : 1</t>
  </si>
  <si>
    <t>VV</t>
  </si>
  <si>
    <t>342266111RU7</t>
  </si>
  <si>
    <t>Předstěny opláštěné sádrokartonovými deskami obklad stěn sádrokartonem na ocelovou konstrukci z profilů CW 50 tloušťka desky 12, 5 mm, desky standard, dvojité opláštění, bez izolace</t>
  </si>
  <si>
    <t>m2</t>
  </si>
  <si>
    <t>801-1</t>
  </si>
  <si>
    <t>6 : (1,3+,1*2)*2,8*2+(1,6*2+11,47)*2,8</t>
  </si>
  <si>
    <t>767137801R00</t>
  </si>
  <si>
    <t>Demontáž stěn a příček z plechu příček sádrokartonových roštu</t>
  </si>
  <si>
    <t>800-767</t>
  </si>
  <si>
    <t>767137803R00</t>
  </si>
  <si>
    <t>Demontáž stěn a příček z plechu příček sádrokartonových desek do suti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</si>
  <si>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</si>
  <si>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</si>
  <si>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</si>
  <si>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SPI</t>
  </si>
  <si>
    <t>2 : (2,95+1,15)*,08</t>
  </si>
  <si>
    <t>(6,6+7,25+,6*3)*,05</t>
  </si>
  <si>
    <t>,15*6,5*2</t>
  </si>
  <si>
    <t>630</t>
  </si>
  <si>
    <t>sešití spáry nerez sponami - kompl.dod+mtz</t>
  </si>
  <si>
    <t>kus</t>
  </si>
  <si>
    <t>Začátek provozního součtu</t>
  </si>
  <si>
    <t xml:space="preserve">  65,5/,15</t>
  </si>
  <si>
    <t>Konec provozního součtu</t>
  </si>
  <si>
    <t>440</t>
  </si>
  <si>
    <t xml:space="preserve">63244 </t>
  </si>
  <si>
    <t>obroušení  podkladu po odstranění PVC</t>
  </si>
  <si>
    <t>Kalkul</t>
  </si>
  <si>
    <t>2 : 24,16+21,67+21,67</t>
  </si>
  <si>
    <t>zalití spár epoxidem</t>
  </si>
  <si>
    <t>m</t>
  </si>
  <si>
    <t xml:space="preserve">  9 : 6,6+7,25+,6*3</t>
  </si>
  <si>
    <t xml:space="preserve">  9 : 2,95+1,15</t>
  </si>
  <si>
    <t>19,75*2</t>
  </si>
  <si>
    <t>6,5*4</t>
  </si>
  <si>
    <t>941955002R00</t>
  </si>
  <si>
    <t>Lešení lehké pracovní pomocné pomocné, o výšce lešeňové podlahy přes 1,2 do 1,9 m</t>
  </si>
  <si>
    <t>800-3</t>
  </si>
  <si>
    <t>7 P1 : 72,13+69,34</t>
  </si>
  <si>
    <t>11 : 1,2*1,6+1,1*5,5+1,2*16,5-,3*7,5</t>
  </si>
  <si>
    <t>1,6*1,3+1,2*3,475+1,055*18,115</t>
  </si>
  <si>
    <t>10 : 1,9*1,75+1,9*7,0</t>
  </si>
  <si>
    <t>5 : (1,55+2,0+1,39*2+,73+1,0*3)*1,2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</si>
  <si>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</si>
  <si>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</si>
  <si>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350</t>
  </si>
  <si>
    <t>962086111R00</t>
  </si>
  <si>
    <t>Bourání zdiva příček z plynosilikátu a pórobetonu a ostatních nepálených zdicích materiálů o objemové hmotnosti do 500 kg/m3, tloušťky do 150 mm</t>
  </si>
  <si>
    <t>801-3</t>
  </si>
  <si>
    <t>nebo vybourání otvorů jakýchkoliv rozměrů, včetně pomocného lešení o výšce podlahy do 1900 mm a pro zatížení do 1,5 kPa  (150 kg/m2),</t>
  </si>
  <si>
    <t>4 : 6,5*2*3,7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</si>
  <si>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</si>
  <si>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</si>
  <si>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</si>
  <si>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3 : 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</si>
  <si>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</si>
  <si>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</si>
  <si>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3 : ,9*(1,97+,8)*3</t>
  </si>
  <si>
    <t>970241100R00</t>
  </si>
  <si>
    <t>Řezání prostého betonu hloubka řezu 100 mm</t>
  </si>
  <si>
    <t>974042532R00</t>
  </si>
  <si>
    <t>Vysekání rýh v podlaze betonové do hloubky 50 mm, šířky do 70 mm</t>
  </si>
  <si>
    <t>s betonovým podkladem,</t>
  </si>
  <si>
    <t>9 : 6,6+7,25+,6*3</t>
  </si>
  <si>
    <t>974042533R00</t>
  </si>
  <si>
    <t>Vysekání rýh v podlaze betonové do hloubky 50 mm, šířky do 100 mm</t>
  </si>
  <si>
    <t>9 : 2,95+1,15</t>
  </si>
  <si>
    <t>713102121R00</t>
  </si>
  <si>
    <t>Odstranění tepelné izolace z desek, lamel, rohoží, pásů a foukané izolace podlah, volně uložené, z minerálních desek, lamel, rohoží a pásů, tloušťky do 100 mm</t>
  </si>
  <si>
    <t>800-713</t>
  </si>
  <si>
    <t>9 : (2,95+1,15)*,08</t>
  </si>
  <si>
    <t>767582800R00</t>
  </si>
  <si>
    <t>Demontáž podhledů roštů</t>
  </si>
  <si>
    <t>1 : 72,13</t>
  </si>
  <si>
    <t>24,16+21,67+21,67</t>
  </si>
  <si>
    <t>776511810R00</t>
  </si>
  <si>
    <t>Odstranění povlakových podlah z nášlapné plochy lepených, bez podložky, z ploch přes 20 m2</t>
  </si>
  <si>
    <t>800-775</t>
  </si>
  <si>
    <t>735151</t>
  </si>
  <si>
    <t>Demontáž otopných těles</t>
  </si>
  <si>
    <t xml:space="preserve">76758 </t>
  </si>
  <si>
    <t>Demontáž obkladu pro zpětnou montáž</t>
  </si>
  <si>
    <t>5 : (1,55+2,0+1,39*2+,73)*2,8</t>
  </si>
  <si>
    <t>767581801R0x</t>
  </si>
  <si>
    <t>Demontáž podhledů - kazet --pro zpětnou montáž</t>
  </si>
  <si>
    <t>767581803R0x</t>
  </si>
  <si>
    <t>Demontáž podhledů - tvarovaných plechů -pro zpětnou montáž</t>
  </si>
  <si>
    <t xml:space="preserve">960 </t>
  </si>
  <si>
    <t>mobilní zábrany - zřízení + odstranění</t>
  </si>
  <si>
    <t>3,0+1,0+11,2+13,25</t>
  </si>
  <si>
    <t>960 7</t>
  </si>
  <si>
    <t>ochrana podlahy geotextilií 300g/m2 - zřízení + odstranění</t>
  </si>
  <si>
    <t>7 : 1,6*11,47+1,9*9,95+2,0*(13,56-1,9)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</si>
  <si>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</si>
  <si>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</si>
  <si>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</si>
  <si>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</si>
  <si>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</si>
  <si>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</si>
  <si>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</si>
  <si>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</si>
  <si>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1,2,5,6,9,10,11,13,20,24,25, : </t>
  </si>
  <si>
    <t>Součet: : 14,52915</t>
  </si>
  <si>
    <t>713121111RT1</t>
  </si>
  <si>
    <t>Montáž tepelné izolace podlah  jednovrstvá, bez dodávky materiálu</t>
  </si>
  <si>
    <t>63150912.AR</t>
  </si>
  <si>
    <t>Výrobek izolační pro budovy z minerální vlny (MW) tvar: deska; tloušťka d = 30,0 mm; OH = 100 kg/m3; lambda = 0,033 W/(m.K); RtF: A2</t>
  </si>
  <si>
    <t>SPCM</t>
  </si>
  <si>
    <t>Specifikace</t>
  </si>
  <si>
    <t>POL3_</t>
  </si>
  <si>
    <t xml:space="preserve">  2 : (2,95+1,15)*,08</t>
  </si>
  <si>
    <t xml:space="preserve">  (6,6+7,25+,6*3)*,05</t>
  </si>
  <si>
    <t xml:space="preserve">  ,15*6,5*2</t>
  </si>
  <si>
    <t>3,0605*1,2</t>
  </si>
  <si>
    <t>998713102R00</t>
  </si>
  <si>
    <t>Přesun hmot pro izolace tepelné v objektech výšky do 12 m</t>
  </si>
  <si>
    <t>50 m vodorovně</t>
  </si>
  <si>
    <t xml:space="preserve">28, : </t>
  </si>
  <si>
    <t>Součet: : 0,01285</t>
  </si>
  <si>
    <t>721176102R00</t>
  </si>
  <si>
    <t>Potrubí HT připojovací vnější průměr D 40 mm, tloušťka stěny 1,8 mm, DN 40</t>
  </si>
  <si>
    <t>800-721</t>
  </si>
  <si>
    <t>včetně tvarovek, objímek. Bez zednických výpomocí.</t>
  </si>
  <si>
    <t>Potrubí včetně tvarovek. Bez zednických výpomocí.</t>
  </si>
  <si>
    <t>12 : 2,5*2+8,4+1,0+,5*2</t>
  </si>
  <si>
    <t>721225202R00</t>
  </si>
  <si>
    <t>Uzávěrka zápachová s ocelovou nálevkou průměr 50 mm, nálevka průměr 200 mm, včetně dodávky materiálu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</si>
  <si>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</si>
  <si>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</si>
  <si>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</si>
  <si>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 xml:space="preserve">30,31, : </t>
  </si>
  <si>
    <t>Součet: : 0,02021</t>
  </si>
  <si>
    <t>7354239</t>
  </si>
  <si>
    <t>designová otopná lavice se stavitel.stojkami 230x1500x200mm výkon 1936W- kompl.dod+mtz, vč.napojení ke stávajícímu potrubí vyvedenému z podlahy</t>
  </si>
  <si>
    <t>Agregovaná položka</t>
  </si>
  <si>
    <t>POL2_</t>
  </si>
  <si>
    <t xml:space="preserve">767425 </t>
  </si>
  <si>
    <t>zpětná montáž kovového obkladu</t>
  </si>
  <si>
    <t>1 : (1,55+2,0+1,39*2+,73)*2,8</t>
  </si>
  <si>
    <t xml:space="preserve">767586 </t>
  </si>
  <si>
    <t>zpětná montáž stávajících kovových podhledů</t>
  </si>
  <si>
    <t>Dodávka a montáž kazet.</t>
  </si>
  <si>
    <t xml:space="preserve">7675862 </t>
  </si>
  <si>
    <t>zpětná montáž podhledu kazet 600/600</t>
  </si>
  <si>
    <t>767130</t>
  </si>
  <si>
    <t>Podhled rastrový 600/10500mm - kompl.dod+mtz</t>
  </si>
  <si>
    <t xml:space="preserve">   poznámka</t>
  </si>
  <si>
    <t>výrobky nacenit kompletně vč. povrch.úprav,kování,kotvení ,zárubní  a veškerých  prvků dle výpisu</t>
  </si>
  <si>
    <t>vč.přesunu hmot</t>
  </si>
  <si>
    <t>767 P1</t>
  </si>
  <si>
    <t>P1- vnitřní požární dveře hliníkové s nadsvětlíkem 1000/2800mm EW30 DP3+samozavírač, kompl.dod+mtz  dle výpisu prvků</t>
  </si>
  <si>
    <t>ks</t>
  </si>
  <si>
    <t>767 P2</t>
  </si>
  <si>
    <t>P2- vnitřní požární prosklená  hliníková stěna 1000/2800mm EW30 DP3, kompl.dod+mtz  dle výpisu prvků</t>
  </si>
  <si>
    <t>776520010RAG</t>
  </si>
  <si>
    <t>Podlahy povlakové podlahovina homogenní protiskluzná, tl. 2,0 mm, z pásů, včetně soklíku, bez vyrovnání podkladu</t>
  </si>
  <si>
    <t>AP-PSV</t>
  </si>
  <si>
    <t>lepení a dodávka podlahoviny z PVC, bez podkladu. Svaření podlahoviny. Dodávka a lepení podlahových soklíků z měkčeného PVC. Pastování a vyleštění podlah.</t>
  </si>
  <si>
    <t>bez vyrovnání podkladu</t>
  </si>
  <si>
    <t>6 L1 : 69,34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</si>
  <si>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</si>
  <si>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</si>
  <si>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</si>
  <si>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</si>
  <si>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</si>
  <si>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998777102R00</t>
  </si>
  <si>
    <t>Přesun hmot pro podlahy syntetické v objektech výšky do 12 m</t>
  </si>
  <si>
    <t xml:space="preserve">42,43, : </t>
  </si>
  <si>
    <t>Součet: : 0,22189</t>
  </si>
  <si>
    <t>784191101R00</t>
  </si>
  <si>
    <t>Příprava povrchu Penetrace (napouštění) podkladu disperzní, jednonásobná</t>
  </si>
  <si>
    <t>800-784</t>
  </si>
  <si>
    <t>5  203 : 2,8*(6,5+11,1+3,14*,3*6)</t>
  </si>
  <si>
    <t xml:space="preserve">    207 : 2,8*(6,7*2+10,48+3,14*,3*6)</t>
  </si>
  <si>
    <t>784195212R00</t>
  </si>
  <si>
    <t>Malby z malířských směsí otěruvzdorných,  , bělost 82 %, dvojnásobné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</si>
  <si>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</si>
  <si>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</si>
  <si>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</si>
  <si>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</si>
  <si>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</si>
  <si>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3,4,8,11,13,14,15,16,17,18,19,20,21,22,23, : </t>
  </si>
  <si>
    <t>Součet: : 10,79240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</si>
  <si>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</si>
  <si>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</si>
  <si>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</si>
  <si>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</si>
  <si>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</si>
  <si>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151,09357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</si>
  <si>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</si>
  <si>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</si>
  <si>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</si>
  <si>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</si>
  <si>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86,33918</t>
  </si>
  <si>
    <t>979990107R00</t>
  </si>
  <si>
    <t>Poplatek za skládku za uložení, směs betonu, cihel a dřeva,  , skupina 17 09 04 z Katalogu odpadů</t>
  </si>
  <si>
    <t>210 - 203</t>
  </si>
  <si>
    <t>Elekroinstalace- silnoproud mč.203 dle samostat.rozpočtu (mimo dok.skut.provedení)</t>
  </si>
  <si>
    <t>210 - 207</t>
  </si>
  <si>
    <t>Elekroinstalace- silnoproud mč.207 dle samostat.rozpočtu (mimo dok.skut.provedení)</t>
  </si>
  <si>
    <t>220 - 203</t>
  </si>
  <si>
    <t>Elekroinstalace slaboproud - mč.203 slaboproud  dle samostat.rozpočtu (mimo dok.skut.provedení)</t>
  </si>
  <si>
    <t>220 - 207</t>
  </si>
  <si>
    <t>Elekroinstalace slaboproud - mč.207 slaboproud  dle samostat.rozpočtu (mimo dok.skut.provedení)</t>
  </si>
  <si>
    <t>220m</t>
  </si>
  <si>
    <t>Měření a regulace - dle samostatného rozpočtu (mimo dok.skut.provedení)</t>
  </si>
  <si>
    <t>240</t>
  </si>
  <si>
    <t>VZT   dle samostat. rozpočtu</t>
  </si>
  <si>
    <t>240 ch</t>
  </si>
  <si>
    <t>Chlazení -   dle samostat. rozpočtu</t>
  </si>
  <si>
    <t>290</t>
  </si>
  <si>
    <t>Audiovizuální technika (dle samostatného rozpočtu)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</si>
</sst>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1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X5td8VDT5Rp2K0mIEtYMjkuX0VZaclqZCMGF3P5LlxaZSlzijx1O6RfuYy/BCzgOhrvw2UC7TpaFOKFzYmAaug==" saltValue="4a+slqnm4DWTUqo9/6zDU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abSelected="1" topLeftCell="B22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5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5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5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5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5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7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SUMIF(F59:F82,A16,I59:I82)+SUMIF(F59:F82,"PSU",I59:I82)</f>
        <v>0</v>
      </c>
      <c r="J16" s="81"/>
    </row>
    <row r="17" spans="1:10" ht="23.25" customHeight="1" x14ac:dyDescent="0.25">
      <c r="A17" s="197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SUMIF(F59:F82,A17,I59:I82)</f>
        <v>0</v>
      </c>
      <c r="J17" s="81"/>
    </row>
    <row r="18" spans="1:10" ht="23.25" customHeight="1" x14ac:dyDescent="0.25">
      <c r="A18" s="197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SUMIF(F59:F82,A18,I59:I82)</f>
        <v>0</v>
      </c>
      <c r="J18" s="81"/>
    </row>
    <row r="19" spans="1:10" ht="23.25" customHeight="1" x14ac:dyDescent="0.25">
      <c r="A19" s="197" t="s">
        <v>126</v>
      </c>
      <c r="B19" s="37" t="s">
        <v>27</v>
      </c>
      <c r="C19" s="58"/>
      <c r="D19" s="59"/>
      <c r="E19" s="79"/>
      <c r="F19" s="80"/>
      <c r="G19" s="79"/>
      <c r="H19" s="80"/>
      <c r="I19" s="79">
        <f>SUMIF(F59:F82,A19,I59:I82)</f>
        <v>0</v>
      </c>
      <c r="J19" s="81"/>
    </row>
    <row r="20" spans="1:10" ht="23.25" customHeight="1" x14ac:dyDescent="0.25">
      <c r="A20" s="197" t="s">
        <v>127</v>
      </c>
      <c r="B20" s="37" t="s">
        <v>28</v>
      </c>
      <c r="C20" s="58"/>
      <c r="D20" s="59"/>
      <c r="E20" s="79"/>
      <c r="F20" s="80"/>
      <c r="G20" s="79"/>
      <c r="H20" s="80"/>
      <c r="I20" s="79">
        <f>SUMIF(F59:F82,A20,I59:I82)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69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57</v>
      </c>
      <c r="C39" s="146"/>
      <c r="D39" s="146"/>
      <c r="E39" s="146"/>
      <c r="F39" s="147">
        <f>'00 0 Naklady'!AE27+'SO 122 1 Pol'!AE196+'SO 122 2 Pol'!AE23</f>
        <v>0</v>
      </c>
      <c r="G39" s="148">
        <f>'00 0 Naklady'!AF27+'SO 122 1 Pol'!AF196+'SO 122 2 Pol'!AF23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5">
      <c r="A40" s="134">
        <v>2</v>
      </c>
      <c r="B40" s="152"/>
      <c r="C40" s="153" t="s">
        <v>58</v>
      </c>
      <c r="D40" s="153"/>
      <c r="E40" s="153"/>
      <c r="F40" s="154">
        <f>'00 0 Naklady'!AE27</f>
        <v>0</v>
      </c>
      <c r="G40" s="155">
        <f>'00 0 Naklady'!AF27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5">
      <c r="A41" s="134">
        <v>3</v>
      </c>
      <c r="B41" s="158" t="s">
        <v>59</v>
      </c>
      <c r="C41" s="146" t="s">
        <v>60</v>
      </c>
      <c r="D41" s="146"/>
      <c r="E41" s="146"/>
      <c r="F41" s="159">
        <f>'00 0 Naklady'!AE27</f>
        <v>0</v>
      </c>
      <c r="G41" s="149">
        <f>'00 0 Naklady'!AF27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5">
      <c r="A42" s="134">
        <v>2</v>
      </c>
      <c r="B42" s="152"/>
      <c r="C42" s="153" t="s">
        <v>61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5">
      <c r="A43" s="134">
        <v>2</v>
      </c>
      <c r="B43" s="152" t="s">
        <v>62</v>
      </c>
      <c r="C43" s="153" t="s">
        <v>63</v>
      </c>
      <c r="D43" s="153"/>
      <c r="E43" s="153"/>
      <c r="F43" s="154">
        <f>'SO 122 1 Pol'!AE196+'SO 122 2 Pol'!AE23</f>
        <v>0</v>
      </c>
      <c r="G43" s="155">
        <f>'SO 122 1 Pol'!AF196+'SO 122 2 Pol'!AF23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5">
      <c r="A44" s="134">
        <v>3</v>
      </c>
      <c r="B44" s="158" t="s">
        <v>64</v>
      </c>
      <c r="C44" s="146" t="s">
        <v>65</v>
      </c>
      <c r="D44" s="146"/>
      <c r="E44" s="146"/>
      <c r="F44" s="159">
        <f>'SO 122 1 Pol'!AE196</f>
        <v>0</v>
      </c>
      <c r="G44" s="149">
        <f>'SO 122 1 Pol'!AF196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5">
      <c r="A45" s="134">
        <v>3</v>
      </c>
      <c r="B45" s="158" t="s">
        <v>66</v>
      </c>
      <c r="C45" s="146" t="s">
        <v>67</v>
      </c>
      <c r="D45" s="146"/>
      <c r="E45" s="146"/>
      <c r="F45" s="159">
        <f>'SO 122 2 Pol'!AE23</f>
        <v>0</v>
      </c>
      <c r="G45" s="149">
        <f>'SO 122 2 Pol'!AF23</f>
        <v>0</v>
      </c>
      <c r="H45" s="149"/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5">
      <c r="A46" s="134"/>
      <c r="B46" s="160" t="s">
        <v>68</v>
      </c>
      <c r="C46" s="161"/>
      <c r="D46" s="161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48" spans="1:10" x14ac:dyDescent="0.25">
      <c r="A48" t="s">
        <v>70</v>
      </c>
      <c r="B48" t="s">
        <v>71</v>
      </c>
    </row>
    <row r="49" spans="1:10" x14ac:dyDescent="0.25">
      <c r="A49" t="s">
        <v>72</v>
      </c>
      <c r="B49" t="s">
        <v>73</v>
      </c>
    </row>
    <row r="50" spans="1:10" x14ac:dyDescent="0.25">
      <c r="A50" t="s">
        <v>74</v>
      </c>
      <c r="B50" t="s">
        <v>75</v>
      </c>
    </row>
    <row r="51" spans="1:10" x14ac:dyDescent="0.25">
      <c r="A51" t="s">
        <v>72</v>
      </c>
      <c r="B51" t="s">
        <v>76</v>
      </c>
    </row>
    <row r="52" spans="1:10" x14ac:dyDescent="0.25">
      <c r="A52" t="s">
        <v>74</v>
      </c>
      <c r="B52" t="s">
        <v>77</v>
      </c>
    </row>
    <row r="53" spans="1:10" x14ac:dyDescent="0.25">
      <c r="A53" t="s">
        <v>74</v>
      </c>
      <c r="B53" t="s">
        <v>78</v>
      </c>
    </row>
    <row r="56" spans="1:10" ht="15.6" x14ac:dyDescent="0.3">
      <c r="B56" s="176" t="s">
        <v>79</v>
      </c>
    </row>
    <row r="58" spans="1:10" ht="25.5" customHeight="1" x14ac:dyDescent="0.25">
      <c r="A58" s="178"/>
      <c r="B58" s="181" t="s">
        <v>17</v>
      </c>
      <c r="C58" s="181" t="s">
        <v>5</v>
      </c>
      <c r="D58" s="182"/>
      <c r="E58" s="182"/>
      <c r="F58" s="183" t="s">
        <v>80</v>
      </c>
      <c r="G58" s="183"/>
      <c r="H58" s="183"/>
      <c r="I58" s="183" t="s">
        <v>29</v>
      </c>
      <c r="J58" s="183" t="s">
        <v>0</v>
      </c>
    </row>
    <row r="59" spans="1:10" ht="36.75" customHeight="1" x14ac:dyDescent="0.25">
      <c r="A59" s="179"/>
      <c r="B59" s="184" t="s">
        <v>81</v>
      </c>
      <c r="C59" s="185" t="s">
        <v>82</v>
      </c>
      <c r="D59" s="186"/>
      <c r="E59" s="186"/>
      <c r="F59" s="193" t="s">
        <v>24</v>
      </c>
      <c r="G59" s="194"/>
      <c r="H59" s="194"/>
      <c r="I59" s="194">
        <f>'SO 122 1 Pol'!G8</f>
        <v>0</v>
      </c>
      <c r="J59" s="190" t="str">
        <f>IF(I83=0,"",I59/I83*100)</f>
        <v/>
      </c>
    </row>
    <row r="60" spans="1:10" ht="36.75" customHeight="1" x14ac:dyDescent="0.25">
      <c r="A60" s="179"/>
      <c r="B60" s="184" t="s">
        <v>83</v>
      </c>
      <c r="C60" s="185" t="s">
        <v>84</v>
      </c>
      <c r="D60" s="186"/>
      <c r="E60" s="186"/>
      <c r="F60" s="193" t="s">
        <v>24</v>
      </c>
      <c r="G60" s="194"/>
      <c r="H60" s="194"/>
      <c r="I60" s="194">
        <f>'SO 122 1 Pol'!G12</f>
        <v>0</v>
      </c>
      <c r="J60" s="190" t="str">
        <f>IF(I83=0,"",I60/I83*100)</f>
        <v/>
      </c>
    </row>
    <row r="61" spans="1:10" ht="36.75" customHeight="1" x14ac:dyDescent="0.25">
      <c r="A61" s="179"/>
      <c r="B61" s="184" t="s">
        <v>85</v>
      </c>
      <c r="C61" s="185" t="s">
        <v>86</v>
      </c>
      <c r="D61" s="186"/>
      <c r="E61" s="186"/>
      <c r="F61" s="193" t="s">
        <v>24</v>
      </c>
      <c r="G61" s="194"/>
      <c r="H61" s="194"/>
      <c r="I61" s="194">
        <f>'SO 122 1 Pol'!G19</f>
        <v>0</v>
      </c>
      <c r="J61" s="190" t="str">
        <f>IF(I83=0,"",I61/I83*100)</f>
        <v/>
      </c>
    </row>
    <row r="62" spans="1:10" ht="36.75" customHeight="1" x14ac:dyDescent="0.25">
      <c r="A62" s="179"/>
      <c r="B62" s="184" t="s">
        <v>87</v>
      </c>
      <c r="C62" s="185" t="s">
        <v>88</v>
      </c>
      <c r="D62" s="186"/>
      <c r="E62" s="186"/>
      <c r="F62" s="193" t="s">
        <v>24</v>
      </c>
      <c r="G62" s="194"/>
      <c r="H62" s="194"/>
      <c r="I62" s="194">
        <f>'SO 122 1 Pol'!G39</f>
        <v>0</v>
      </c>
      <c r="J62" s="190" t="str">
        <f>IF(I83=0,"",I62/I83*100)</f>
        <v/>
      </c>
    </row>
    <row r="63" spans="1:10" ht="36.75" customHeight="1" x14ac:dyDescent="0.25">
      <c r="A63" s="179"/>
      <c r="B63" s="184" t="s">
        <v>89</v>
      </c>
      <c r="C63" s="185" t="s">
        <v>90</v>
      </c>
      <c r="D63" s="186"/>
      <c r="E63" s="186"/>
      <c r="F63" s="193" t="s">
        <v>24</v>
      </c>
      <c r="G63" s="194"/>
      <c r="H63" s="194"/>
      <c r="I63" s="194">
        <f>'SO 122 1 Pol'!G46</f>
        <v>0</v>
      </c>
      <c r="J63" s="190" t="str">
        <f>IF(I83=0,"",I63/I83*100)</f>
        <v/>
      </c>
    </row>
    <row r="64" spans="1:10" ht="36.75" customHeight="1" x14ac:dyDescent="0.25">
      <c r="A64" s="179"/>
      <c r="B64" s="184" t="s">
        <v>91</v>
      </c>
      <c r="C64" s="185" t="s">
        <v>92</v>
      </c>
      <c r="D64" s="186"/>
      <c r="E64" s="186"/>
      <c r="F64" s="193" t="s">
        <v>24</v>
      </c>
      <c r="G64" s="194"/>
      <c r="H64" s="194"/>
      <c r="I64" s="194">
        <f>'SO 122 1 Pol'!G49</f>
        <v>0</v>
      </c>
      <c r="J64" s="190" t="str">
        <f>IF(I83=0,"",I64/I83*100)</f>
        <v/>
      </c>
    </row>
    <row r="65" spans="1:10" ht="36.75" customHeight="1" x14ac:dyDescent="0.25">
      <c r="A65" s="179"/>
      <c r="B65" s="184" t="s">
        <v>93</v>
      </c>
      <c r="C65" s="185" t="s">
        <v>94</v>
      </c>
      <c r="D65" s="186"/>
      <c r="E65" s="186"/>
      <c r="F65" s="193" t="s">
        <v>24</v>
      </c>
      <c r="G65" s="194"/>
      <c r="H65" s="194"/>
      <c r="I65" s="194">
        <f>'SO 122 1 Pol'!G94</f>
        <v>0</v>
      </c>
      <c r="J65" s="190" t="str">
        <f>IF(I83=0,"",I65/I83*100)</f>
        <v/>
      </c>
    </row>
    <row r="66" spans="1:10" ht="36.75" customHeight="1" x14ac:dyDescent="0.25">
      <c r="A66" s="179"/>
      <c r="B66" s="184" t="s">
        <v>95</v>
      </c>
      <c r="C66" s="185" t="s">
        <v>96</v>
      </c>
      <c r="D66" s="186"/>
      <c r="E66" s="186"/>
      <c r="F66" s="193" t="s">
        <v>25</v>
      </c>
      <c r="G66" s="194"/>
      <c r="H66" s="194"/>
      <c r="I66" s="194">
        <f>'SO 122 1 Pol'!G100</f>
        <v>0</v>
      </c>
      <c r="J66" s="190" t="str">
        <f>IF(I83=0,"",I66/I83*100)</f>
        <v/>
      </c>
    </row>
    <row r="67" spans="1:10" ht="36.75" customHeight="1" x14ac:dyDescent="0.25">
      <c r="A67" s="179"/>
      <c r="B67" s="184" t="s">
        <v>97</v>
      </c>
      <c r="C67" s="185" t="s">
        <v>98</v>
      </c>
      <c r="D67" s="186"/>
      <c r="E67" s="186"/>
      <c r="F67" s="193" t="s">
        <v>25</v>
      </c>
      <c r="G67" s="194"/>
      <c r="H67" s="194"/>
      <c r="I67" s="194">
        <f>'SO 122 1 Pol'!G117</f>
        <v>0</v>
      </c>
      <c r="J67" s="190" t="str">
        <f>IF(I83=0,"",I67/I83*100)</f>
        <v/>
      </c>
    </row>
    <row r="68" spans="1:10" ht="36.75" customHeight="1" x14ac:dyDescent="0.25">
      <c r="A68" s="179"/>
      <c r="B68" s="184" t="s">
        <v>99</v>
      </c>
      <c r="C68" s="185" t="s">
        <v>100</v>
      </c>
      <c r="D68" s="186"/>
      <c r="E68" s="186"/>
      <c r="F68" s="193" t="s">
        <v>25</v>
      </c>
      <c r="G68" s="194"/>
      <c r="H68" s="194"/>
      <c r="I68" s="194">
        <f>'SO 122 1 Pol'!G128</f>
        <v>0</v>
      </c>
      <c r="J68" s="190" t="str">
        <f>IF(I83=0,"",I68/I83*100)</f>
        <v/>
      </c>
    </row>
    <row r="69" spans="1:10" ht="36.75" customHeight="1" x14ac:dyDescent="0.25">
      <c r="A69" s="179"/>
      <c r="B69" s="184" t="s">
        <v>101</v>
      </c>
      <c r="C69" s="185" t="s">
        <v>102</v>
      </c>
      <c r="D69" s="186"/>
      <c r="E69" s="186"/>
      <c r="F69" s="193" t="s">
        <v>25</v>
      </c>
      <c r="G69" s="194"/>
      <c r="H69" s="194"/>
      <c r="I69" s="194">
        <f>'SO 122 1 Pol'!G130</f>
        <v>0</v>
      </c>
      <c r="J69" s="190" t="str">
        <f>IF(I83=0,"",I69/I83*100)</f>
        <v/>
      </c>
    </row>
    <row r="70" spans="1:10" ht="36.75" customHeight="1" x14ac:dyDescent="0.25">
      <c r="A70" s="179"/>
      <c r="B70" s="184" t="s">
        <v>103</v>
      </c>
      <c r="C70" s="185" t="s">
        <v>104</v>
      </c>
      <c r="D70" s="186"/>
      <c r="E70" s="186"/>
      <c r="F70" s="193" t="s">
        <v>25</v>
      </c>
      <c r="G70" s="194"/>
      <c r="H70" s="194"/>
      <c r="I70" s="194">
        <f>'SO 122 1 Pol'!G142</f>
        <v>0</v>
      </c>
      <c r="J70" s="190" t="str">
        <f>IF(I83=0,"",I70/I83*100)</f>
        <v/>
      </c>
    </row>
    <row r="71" spans="1:10" ht="36.75" customHeight="1" x14ac:dyDescent="0.25">
      <c r="A71" s="179"/>
      <c r="B71" s="184" t="s">
        <v>105</v>
      </c>
      <c r="C71" s="185" t="s">
        <v>106</v>
      </c>
      <c r="D71" s="186"/>
      <c r="E71" s="186"/>
      <c r="F71" s="193" t="s">
        <v>25</v>
      </c>
      <c r="G71" s="194"/>
      <c r="H71" s="194"/>
      <c r="I71" s="194">
        <f>'SO 122 1 Pol'!G147</f>
        <v>0</v>
      </c>
      <c r="J71" s="190" t="str">
        <f>IF(I83=0,"",I71/I83*100)</f>
        <v/>
      </c>
    </row>
    <row r="72" spans="1:10" ht="36.75" customHeight="1" x14ac:dyDescent="0.25">
      <c r="A72" s="179"/>
      <c r="B72" s="184" t="s">
        <v>107</v>
      </c>
      <c r="C72" s="185" t="s">
        <v>108</v>
      </c>
      <c r="D72" s="186"/>
      <c r="E72" s="186"/>
      <c r="F72" s="193" t="s">
        <v>25</v>
      </c>
      <c r="G72" s="194"/>
      <c r="H72" s="194"/>
      <c r="I72" s="194">
        <f>'SO 122 1 Pol'!G152</f>
        <v>0</v>
      </c>
      <c r="J72" s="190" t="str">
        <f>IF(I83=0,"",I72/I83*100)</f>
        <v/>
      </c>
    </row>
    <row r="73" spans="1:10" ht="36.75" customHeight="1" x14ac:dyDescent="0.25">
      <c r="A73" s="179"/>
      <c r="B73" s="184" t="s">
        <v>109</v>
      </c>
      <c r="C73" s="185" t="s">
        <v>110</v>
      </c>
      <c r="D73" s="186"/>
      <c r="E73" s="186"/>
      <c r="F73" s="193" t="s">
        <v>25</v>
      </c>
      <c r="G73" s="194"/>
      <c r="H73" s="194"/>
      <c r="I73" s="194">
        <f>'SO 122 1 Pol'!G162</f>
        <v>0</v>
      </c>
      <c r="J73" s="190" t="str">
        <f>IF(I83=0,"",I73/I83*100)</f>
        <v/>
      </c>
    </row>
    <row r="74" spans="1:10" ht="36.75" customHeight="1" x14ac:dyDescent="0.25">
      <c r="A74" s="179"/>
      <c r="B74" s="184" t="s">
        <v>111</v>
      </c>
      <c r="C74" s="185" t="s">
        <v>112</v>
      </c>
      <c r="D74" s="186"/>
      <c r="E74" s="186"/>
      <c r="F74" s="193" t="s">
        <v>26</v>
      </c>
      <c r="G74" s="194"/>
      <c r="H74" s="194"/>
      <c r="I74" s="194">
        <f>'SO 122 2 Pol'!G8</f>
        <v>0</v>
      </c>
      <c r="J74" s="190" t="str">
        <f>IF(I83=0,"",I74/I83*100)</f>
        <v/>
      </c>
    </row>
    <row r="75" spans="1:10" ht="36.75" customHeight="1" x14ac:dyDescent="0.25">
      <c r="A75" s="179"/>
      <c r="B75" s="184" t="s">
        <v>113</v>
      </c>
      <c r="C75" s="185" t="s">
        <v>114</v>
      </c>
      <c r="D75" s="186"/>
      <c r="E75" s="186"/>
      <c r="F75" s="193" t="s">
        <v>26</v>
      </c>
      <c r="G75" s="194"/>
      <c r="H75" s="194"/>
      <c r="I75" s="194">
        <f>'SO 122 2 Pol'!G11</f>
        <v>0</v>
      </c>
      <c r="J75" s="190" t="str">
        <f>IF(I83=0,"",I75/I83*100)</f>
        <v/>
      </c>
    </row>
    <row r="76" spans="1:10" ht="36.75" customHeight="1" x14ac:dyDescent="0.25">
      <c r="A76" s="179"/>
      <c r="B76" s="184" t="s">
        <v>115</v>
      </c>
      <c r="C76" s="185" t="s">
        <v>116</v>
      </c>
      <c r="D76" s="186"/>
      <c r="E76" s="186"/>
      <c r="F76" s="193" t="s">
        <v>26</v>
      </c>
      <c r="G76" s="194"/>
      <c r="H76" s="194"/>
      <c r="I76" s="194">
        <f>'SO 122 2 Pol'!G14</f>
        <v>0</v>
      </c>
      <c r="J76" s="190" t="str">
        <f>IF(I83=0,"",I76/I83*100)</f>
        <v/>
      </c>
    </row>
    <row r="77" spans="1:10" ht="36.75" customHeight="1" x14ac:dyDescent="0.25">
      <c r="A77" s="179"/>
      <c r="B77" s="184" t="s">
        <v>117</v>
      </c>
      <c r="C77" s="185" t="s">
        <v>118</v>
      </c>
      <c r="D77" s="186"/>
      <c r="E77" s="186"/>
      <c r="F77" s="193" t="s">
        <v>26</v>
      </c>
      <c r="G77" s="194"/>
      <c r="H77" s="194"/>
      <c r="I77" s="194">
        <f>'SO 122 2 Pol'!G16</f>
        <v>0</v>
      </c>
      <c r="J77" s="190" t="str">
        <f>IF(I83=0,"",I77/I83*100)</f>
        <v/>
      </c>
    </row>
    <row r="78" spans="1:10" ht="36.75" customHeight="1" x14ac:dyDescent="0.25">
      <c r="A78" s="179"/>
      <c r="B78" s="184" t="s">
        <v>119</v>
      </c>
      <c r="C78" s="185" t="s">
        <v>120</v>
      </c>
      <c r="D78" s="186"/>
      <c r="E78" s="186"/>
      <c r="F78" s="193" t="s">
        <v>26</v>
      </c>
      <c r="G78" s="194"/>
      <c r="H78" s="194"/>
      <c r="I78" s="194">
        <f>'SO 122 2 Pol'!G18</f>
        <v>0</v>
      </c>
      <c r="J78" s="190" t="str">
        <f>IF(I83=0,"",I78/I83*100)</f>
        <v/>
      </c>
    </row>
    <row r="79" spans="1:10" ht="36.75" customHeight="1" x14ac:dyDescent="0.25">
      <c r="A79" s="179"/>
      <c r="B79" s="184" t="s">
        <v>121</v>
      </c>
      <c r="C79" s="185" t="s">
        <v>122</v>
      </c>
      <c r="D79" s="186"/>
      <c r="E79" s="186"/>
      <c r="F79" s="193" t="s">
        <v>26</v>
      </c>
      <c r="G79" s="194"/>
      <c r="H79" s="194"/>
      <c r="I79" s="194">
        <f>'SO 122 2 Pol'!G20</f>
        <v>0</v>
      </c>
      <c r="J79" s="190" t="str">
        <f>IF(I83=0,"",I79/I83*100)</f>
        <v/>
      </c>
    </row>
    <row r="80" spans="1:10" ht="36.75" customHeight="1" x14ac:dyDescent="0.25">
      <c r="A80" s="179"/>
      <c r="B80" s="184" t="s">
        <v>123</v>
      </c>
      <c r="C80" s="185" t="s">
        <v>124</v>
      </c>
      <c r="D80" s="186"/>
      <c r="E80" s="186"/>
      <c r="F80" s="193" t="s">
        <v>125</v>
      </c>
      <c r="G80" s="194"/>
      <c r="H80" s="194"/>
      <c r="I80" s="194">
        <f>'SO 122 1 Pol'!G169</f>
        <v>0</v>
      </c>
      <c r="J80" s="190" t="str">
        <f>IF(I83=0,"",I80/I83*100)</f>
        <v/>
      </c>
    </row>
    <row r="81" spans="1:10" ht="36.75" customHeight="1" x14ac:dyDescent="0.25">
      <c r="A81" s="179"/>
      <c r="B81" s="184" t="s">
        <v>126</v>
      </c>
      <c r="C81" s="185" t="s">
        <v>27</v>
      </c>
      <c r="D81" s="186"/>
      <c r="E81" s="186"/>
      <c r="F81" s="193" t="s">
        <v>126</v>
      </c>
      <c r="G81" s="194"/>
      <c r="H81" s="194"/>
      <c r="I81" s="194">
        <f>'00 0 Naklady'!G8</f>
        <v>0</v>
      </c>
      <c r="J81" s="190" t="str">
        <f>IF(I83=0,"",I81/I83*100)</f>
        <v/>
      </c>
    </row>
    <row r="82" spans="1:10" ht="36.75" customHeight="1" x14ac:dyDescent="0.25">
      <c r="A82" s="179"/>
      <c r="B82" s="184" t="s">
        <v>127</v>
      </c>
      <c r="C82" s="185" t="s">
        <v>28</v>
      </c>
      <c r="D82" s="186"/>
      <c r="E82" s="186"/>
      <c r="F82" s="193" t="s">
        <v>127</v>
      </c>
      <c r="G82" s="194"/>
      <c r="H82" s="194"/>
      <c r="I82" s="194">
        <f>'00 0 Naklady'!G15</f>
        <v>0</v>
      </c>
      <c r="J82" s="190" t="str">
        <f>IF(I83=0,"",I82/I83*100)</f>
        <v/>
      </c>
    </row>
    <row r="83" spans="1:10" ht="25.5" customHeight="1" x14ac:dyDescent="0.25">
      <c r="A83" s="180"/>
      <c r="B83" s="187" t="s">
        <v>1</v>
      </c>
      <c r="C83" s="188"/>
      <c r="D83" s="189"/>
      <c r="E83" s="189"/>
      <c r="F83" s="195"/>
      <c r="G83" s="196"/>
      <c r="H83" s="196"/>
      <c r="I83" s="196">
        <f>SUM(I59:I82)</f>
        <v>0</v>
      </c>
      <c r="J83" s="191">
        <f>SUM(J59:J82)</f>
        <v>0</v>
      </c>
    </row>
    <row r="84" spans="1:10" x14ac:dyDescent="0.25">
      <c r="F84" s="133"/>
      <c r="G84" s="133"/>
      <c r="H84" s="133"/>
      <c r="I84" s="133"/>
      <c r="J84" s="192"/>
    </row>
    <row r="85" spans="1:10" x14ac:dyDescent="0.25">
      <c r="F85" s="133"/>
      <c r="G85" s="133"/>
      <c r="H85" s="133"/>
      <c r="I85" s="133"/>
      <c r="J85" s="192"/>
    </row>
    <row r="86" spans="1:10" x14ac:dyDescent="0.25">
      <c r="F86" s="133"/>
      <c r="G86" s="133"/>
      <c r="H86" s="133"/>
      <c r="I86" s="133"/>
      <c r="J86" s="192"/>
    </row>
  </sheetData>
  <sheetProtection algorithmName="SHA-512" hashValue="lFr/SrYsFz+ebRYYwZdsWyEKkbYdcPWXwBtAuWgCESoAeOj/tY5Am/faCKcASgA4J14M2CHx83e84YK6sLedSw==" saltValue="hwOvW02H8EzpyfoSGBYN0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81:E81"/>
    <mergeCell ref="C82:E82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+ZjXh2Bujtw1jP7jBIniyQHyNDyGheYFYqSL1QnotkAOd8JUH625+Sd2gExj6VTkQtHlpigOZLYOsyKW1Myfrg==" saltValue="ASeKxtmE9F5WyPbapZlKd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92B5-95F6-4504-9014-0D2803542413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3.2" outlineLevelRow="2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128</v>
      </c>
      <c r="B1" s="198"/>
      <c r="C1" s="198"/>
      <c r="D1" s="198"/>
      <c r="E1" s="198"/>
      <c r="F1" s="198"/>
      <c r="G1" s="198"/>
      <c r="AG1" t="s">
        <v>129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130</v>
      </c>
    </row>
    <row r="3" spans="1:60" ht="25.05" customHeight="1" x14ac:dyDescent="0.25">
      <c r="A3" s="199" t="s">
        <v>8</v>
      </c>
      <c r="B3" s="48" t="s">
        <v>131</v>
      </c>
      <c r="C3" s="202" t="s">
        <v>132</v>
      </c>
      <c r="D3" s="200"/>
      <c r="E3" s="200"/>
      <c r="F3" s="200"/>
      <c r="G3" s="201"/>
      <c r="AC3" s="177" t="s">
        <v>133</v>
      </c>
      <c r="AG3" t="s">
        <v>134</v>
      </c>
    </row>
    <row r="4" spans="1:60" ht="25.05" customHeight="1" x14ac:dyDescent="0.25">
      <c r="A4" s="203" t="s">
        <v>9</v>
      </c>
      <c r="B4" s="204" t="s">
        <v>59</v>
      </c>
      <c r="C4" s="205" t="s">
        <v>60</v>
      </c>
      <c r="D4" s="206"/>
      <c r="E4" s="206"/>
      <c r="F4" s="206"/>
      <c r="G4" s="207"/>
      <c r="AG4" t="s">
        <v>135</v>
      </c>
    </row>
    <row r="5" spans="1:60" x14ac:dyDescent="0.25">
      <c r="D5" s="10"/>
    </row>
    <row r="6" spans="1:60" ht="39.6" x14ac:dyDescent="0.25">
      <c r="A6" s="209" t="s">
        <v>136</v>
      </c>
      <c r="B6" s="211" t="s">
        <v>137</v>
      </c>
      <c r="C6" s="211" t="s">
        <v>138</v>
      </c>
      <c r="D6" s="210" t="s">
        <v>139</v>
      </c>
      <c r="E6" s="209" t="s">
        <v>140</v>
      </c>
      <c r="F6" s="208" t="s">
        <v>141</v>
      </c>
      <c r="G6" s="209" t="s">
        <v>29</v>
      </c>
      <c r="H6" s="212" t="s">
        <v>30</v>
      </c>
      <c r="I6" s="212" t="s">
        <v>142</v>
      </c>
      <c r="J6" s="212" t="s">
        <v>31</v>
      </c>
      <c r="K6" s="212" t="s">
        <v>143</v>
      </c>
      <c r="L6" s="212" t="s">
        <v>144</v>
      </c>
      <c r="M6" s="212" t="s">
        <v>145</v>
      </c>
      <c r="N6" s="212" t="s">
        <v>146</v>
      </c>
      <c r="O6" s="212" t="s">
        <v>147</v>
      </c>
      <c r="P6" s="212" t="s">
        <v>148</v>
      </c>
      <c r="Q6" s="212" t="s">
        <v>149</v>
      </c>
      <c r="R6" s="212" t="s">
        <v>150</v>
      </c>
      <c r="S6" s="212" t="s">
        <v>151</v>
      </c>
      <c r="T6" s="212" t="s">
        <v>152</v>
      </c>
      <c r="U6" s="212" t="s">
        <v>153</v>
      </c>
      <c r="V6" s="212" t="s">
        <v>154</v>
      </c>
      <c r="W6" s="212" t="s">
        <v>155</v>
      </c>
      <c r="X6" s="212" t="s">
        <v>156</v>
      </c>
      <c r="Y6" s="212" t="s">
        <v>157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158</v>
      </c>
      <c r="B8" s="226" t="s">
        <v>126</v>
      </c>
      <c r="C8" s="241" t="s">
        <v>27</v>
      </c>
      <c r="D8" s="227"/>
      <c r="E8" s="228"/>
      <c r="F8" s="229"/>
      <c r="G8" s="229">
        <f>SUMIF(AG9:AG14,"&lt;&gt;NOR",G9:G14)</f>
        <v>0</v>
      </c>
      <c r="H8" s="229"/>
      <c r="I8" s="229">
        <f>SUM(I9:I14)</f>
        <v>0</v>
      </c>
      <c r="J8" s="229"/>
      <c r="K8" s="229">
        <f>SUM(K9:K14)</f>
        <v>0</v>
      </c>
      <c r="L8" s="229"/>
      <c r="M8" s="229">
        <f>SUM(M9:M14)</f>
        <v>0</v>
      </c>
      <c r="N8" s="228"/>
      <c r="O8" s="228">
        <f>SUM(O9:O14)</f>
        <v>0</v>
      </c>
      <c r="P8" s="228"/>
      <c r="Q8" s="228">
        <f>SUM(Q9:Q14)</f>
        <v>0</v>
      </c>
      <c r="R8" s="229"/>
      <c r="S8" s="229"/>
      <c r="T8" s="230"/>
      <c r="U8" s="224"/>
      <c r="V8" s="224">
        <f>SUM(V9:V14)</f>
        <v>0</v>
      </c>
      <c r="W8" s="224"/>
      <c r="X8" s="224"/>
      <c r="Y8" s="224"/>
      <c r="AG8" t="s">
        <v>159</v>
      </c>
    </row>
    <row r="9" spans="1:60" outlineLevel="1" x14ac:dyDescent="0.25">
      <c r="A9" s="232">
        <v>1</v>
      </c>
      <c r="B9" s="233" t="s">
        <v>160</v>
      </c>
      <c r="C9" s="242" t="s">
        <v>161</v>
      </c>
      <c r="D9" s="234" t="s">
        <v>162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163</v>
      </c>
      <c r="T9" s="238" t="s">
        <v>164</v>
      </c>
      <c r="U9" s="223">
        <v>0</v>
      </c>
      <c r="V9" s="223">
        <f>ROUND(E9*U9,2)</f>
        <v>0</v>
      </c>
      <c r="W9" s="223"/>
      <c r="X9" s="223" t="s">
        <v>165</v>
      </c>
      <c r="Y9" s="223" t="s">
        <v>166</v>
      </c>
      <c r="Z9" s="213"/>
      <c r="AA9" s="213"/>
      <c r="AB9" s="213"/>
      <c r="AC9" s="213"/>
      <c r="AD9" s="213"/>
      <c r="AE9" s="213"/>
      <c r="AF9" s="213"/>
      <c r="AG9" s="213" t="s">
        <v>167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43" t="s">
        <v>168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2">
        <v>2</v>
      </c>
      <c r="B11" s="233" t="s">
        <v>170</v>
      </c>
      <c r="C11" s="242" t="s">
        <v>171</v>
      </c>
      <c r="D11" s="234" t="s">
        <v>162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7"/>
      <c r="S11" s="237" t="s">
        <v>163</v>
      </c>
      <c r="T11" s="238" t="s">
        <v>164</v>
      </c>
      <c r="U11" s="223">
        <v>0</v>
      </c>
      <c r="V11" s="223">
        <f>ROUND(E11*U11,2)</f>
        <v>0</v>
      </c>
      <c r="W11" s="223"/>
      <c r="X11" s="223" t="s">
        <v>165</v>
      </c>
      <c r="Y11" s="223" t="s">
        <v>166</v>
      </c>
      <c r="Z11" s="213"/>
      <c r="AA11" s="213"/>
      <c r="AB11" s="213"/>
      <c r="AC11" s="213"/>
      <c r="AD11" s="213"/>
      <c r="AE11" s="213"/>
      <c r="AF11" s="213"/>
      <c r="AG11" s="213" t="s">
        <v>172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1" outlineLevel="2" x14ac:dyDescent="0.25">
      <c r="A12" s="220"/>
      <c r="B12" s="221"/>
      <c r="C12" s="243" t="s">
        <v>173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169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40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2">
        <v>3</v>
      </c>
      <c r="B13" s="233" t="s">
        <v>174</v>
      </c>
      <c r="C13" s="242" t="s">
        <v>175</v>
      </c>
      <c r="D13" s="234" t="s">
        <v>162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/>
      <c r="S13" s="237" t="s">
        <v>163</v>
      </c>
      <c r="T13" s="238" t="s">
        <v>164</v>
      </c>
      <c r="U13" s="223">
        <v>0</v>
      </c>
      <c r="V13" s="223">
        <f>ROUND(E13*U13,2)</f>
        <v>0</v>
      </c>
      <c r="W13" s="223"/>
      <c r="X13" s="223" t="s">
        <v>165</v>
      </c>
      <c r="Y13" s="223" t="s">
        <v>166</v>
      </c>
      <c r="Z13" s="213"/>
      <c r="AA13" s="213"/>
      <c r="AB13" s="213"/>
      <c r="AC13" s="213"/>
      <c r="AD13" s="213"/>
      <c r="AE13" s="213"/>
      <c r="AF13" s="213"/>
      <c r="AG13" s="213" t="s">
        <v>167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43" t="s">
        <v>176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169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5">
      <c r="A15" s="225" t="s">
        <v>158</v>
      </c>
      <c r="B15" s="226" t="s">
        <v>127</v>
      </c>
      <c r="C15" s="241" t="s">
        <v>28</v>
      </c>
      <c r="D15" s="227"/>
      <c r="E15" s="228"/>
      <c r="F15" s="229"/>
      <c r="G15" s="229">
        <f>SUMIF(AG16:AG25,"&lt;&gt;NOR",G16:G25)</f>
        <v>0</v>
      </c>
      <c r="H15" s="229"/>
      <c r="I15" s="229">
        <f>SUM(I16:I25)</f>
        <v>0</v>
      </c>
      <c r="J15" s="229"/>
      <c r="K15" s="229">
        <f>SUM(K16:K25)</f>
        <v>0</v>
      </c>
      <c r="L15" s="229"/>
      <c r="M15" s="229">
        <f>SUM(M16:M25)</f>
        <v>0</v>
      </c>
      <c r="N15" s="228"/>
      <c r="O15" s="228">
        <f>SUM(O16:O25)</f>
        <v>0</v>
      </c>
      <c r="P15" s="228"/>
      <c r="Q15" s="228">
        <f>SUM(Q16:Q25)</f>
        <v>0</v>
      </c>
      <c r="R15" s="229"/>
      <c r="S15" s="229"/>
      <c r="T15" s="230"/>
      <c r="U15" s="224"/>
      <c r="V15" s="224">
        <f>SUM(V16:V25)</f>
        <v>0</v>
      </c>
      <c r="W15" s="224"/>
      <c r="X15" s="224"/>
      <c r="Y15" s="224"/>
      <c r="AG15" t="s">
        <v>159</v>
      </c>
    </row>
    <row r="16" spans="1:60" outlineLevel="1" x14ac:dyDescent="0.25">
      <c r="A16" s="232">
        <v>4</v>
      </c>
      <c r="B16" s="233" t="s">
        <v>177</v>
      </c>
      <c r="C16" s="242" t="s">
        <v>178</v>
      </c>
      <c r="D16" s="234" t="s">
        <v>162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/>
      <c r="S16" s="237" t="s">
        <v>163</v>
      </c>
      <c r="T16" s="238" t="s">
        <v>164</v>
      </c>
      <c r="U16" s="223">
        <v>0</v>
      </c>
      <c r="V16" s="223">
        <f>ROUND(E16*U16,2)</f>
        <v>0</v>
      </c>
      <c r="W16" s="223"/>
      <c r="X16" s="223" t="s">
        <v>165</v>
      </c>
      <c r="Y16" s="223" t="s">
        <v>166</v>
      </c>
      <c r="Z16" s="213"/>
      <c r="AA16" s="213"/>
      <c r="AB16" s="213"/>
      <c r="AC16" s="213"/>
      <c r="AD16" s="213"/>
      <c r="AE16" s="213"/>
      <c r="AF16" s="213"/>
      <c r="AG16" s="213" t="s">
        <v>179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5">
      <c r="A17" s="220"/>
      <c r="B17" s="221"/>
      <c r="C17" s="243" t="s">
        <v>180</v>
      </c>
      <c r="D17" s="239"/>
      <c r="E17" s="239"/>
      <c r="F17" s="239"/>
      <c r="G17" s="239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169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32">
        <v>5</v>
      </c>
      <c r="B18" s="233" t="s">
        <v>181</v>
      </c>
      <c r="C18" s="242" t="s">
        <v>182</v>
      </c>
      <c r="D18" s="234" t="s">
        <v>162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7"/>
      <c r="S18" s="237" t="s">
        <v>163</v>
      </c>
      <c r="T18" s="238" t="s">
        <v>164</v>
      </c>
      <c r="U18" s="223">
        <v>0</v>
      </c>
      <c r="V18" s="223">
        <f>ROUND(E18*U18,2)</f>
        <v>0</v>
      </c>
      <c r="W18" s="223"/>
      <c r="X18" s="223" t="s">
        <v>165</v>
      </c>
      <c r="Y18" s="223" t="s">
        <v>166</v>
      </c>
      <c r="Z18" s="213"/>
      <c r="AA18" s="213"/>
      <c r="AB18" s="213"/>
      <c r="AC18" s="213"/>
      <c r="AD18" s="213"/>
      <c r="AE18" s="213"/>
      <c r="AF18" s="213"/>
      <c r="AG18" s="213" t="s">
        <v>179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1" outlineLevel="2" x14ac:dyDescent="0.25">
      <c r="A19" s="220"/>
      <c r="B19" s="221"/>
      <c r="C19" s="243" t="s">
        <v>183</v>
      </c>
      <c r="D19" s="239"/>
      <c r="E19" s="239"/>
      <c r="F19" s="239"/>
      <c r="G19" s="239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169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0" t="str">
        <f>C19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32">
        <v>6</v>
      </c>
      <c r="B20" s="233" t="s">
        <v>184</v>
      </c>
      <c r="C20" s="242" t="s">
        <v>185</v>
      </c>
      <c r="D20" s="234" t="s">
        <v>162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/>
      <c r="S20" s="237" t="s">
        <v>163</v>
      </c>
      <c r="T20" s="238" t="s">
        <v>164</v>
      </c>
      <c r="U20" s="223">
        <v>0</v>
      </c>
      <c r="V20" s="223">
        <f>ROUND(E20*U20,2)</f>
        <v>0</v>
      </c>
      <c r="W20" s="223"/>
      <c r="X20" s="223" t="s">
        <v>165</v>
      </c>
      <c r="Y20" s="223" t="s">
        <v>166</v>
      </c>
      <c r="Z20" s="213"/>
      <c r="AA20" s="213"/>
      <c r="AB20" s="213"/>
      <c r="AC20" s="213"/>
      <c r="AD20" s="213"/>
      <c r="AE20" s="213"/>
      <c r="AF20" s="213"/>
      <c r="AG20" s="213" t="s">
        <v>179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1.2" outlineLevel="2" x14ac:dyDescent="0.25">
      <c r="A21" s="220"/>
      <c r="B21" s="221"/>
      <c r="C21" s="243" t="s">
        <v>186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169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0" t="str">
        <f>C21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32">
        <v>7</v>
      </c>
      <c r="B22" s="233" t="s">
        <v>187</v>
      </c>
      <c r="C22" s="242" t="s">
        <v>188</v>
      </c>
      <c r="D22" s="234" t="s">
        <v>162</v>
      </c>
      <c r="E22" s="235">
        <v>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/>
      <c r="S22" s="237" t="s">
        <v>163</v>
      </c>
      <c r="T22" s="238" t="s">
        <v>164</v>
      </c>
      <c r="U22" s="223">
        <v>0</v>
      </c>
      <c r="V22" s="223">
        <f>ROUND(E22*U22,2)</f>
        <v>0</v>
      </c>
      <c r="W22" s="223"/>
      <c r="X22" s="223" t="s">
        <v>165</v>
      </c>
      <c r="Y22" s="223" t="s">
        <v>166</v>
      </c>
      <c r="Z22" s="213"/>
      <c r="AA22" s="213"/>
      <c r="AB22" s="213"/>
      <c r="AC22" s="213"/>
      <c r="AD22" s="213"/>
      <c r="AE22" s="213"/>
      <c r="AF22" s="213"/>
      <c r="AG22" s="213" t="s">
        <v>179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5">
      <c r="A23" s="220"/>
      <c r="B23" s="221"/>
      <c r="C23" s="243" t="s">
        <v>189</v>
      </c>
      <c r="D23" s="239"/>
      <c r="E23" s="239"/>
      <c r="F23" s="239"/>
      <c r="G23" s="239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169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0" t="str">
        <f>C23</f>
        <v>Náklady zhotovitele, které vzniknou v souvislosti s povinnostmi zhotovitele při předání a převzetí díla.</v>
      </c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2">
        <v>8</v>
      </c>
      <c r="B24" s="233" t="s">
        <v>190</v>
      </c>
      <c r="C24" s="242" t="s">
        <v>191</v>
      </c>
      <c r="D24" s="234" t="s">
        <v>162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/>
      <c r="S24" s="237" t="s">
        <v>163</v>
      </c>
      <c r="T24" s="238" t="s">
        <v>164</v>
      </c>
      <c r="U24" s="223">
        <v>0</v>
      </c>
      <c r="V24" s="223">
        <f>ROUND(E24*U24,2)</f>
        <v>0</v>
      </c>
      <c r="W24" s="223"/>
      <c r="X24" s="223" t="s">
        <v>165</v>
      </c>
      <c r="Y24" s="223" t="s">
        <v>166</v>
      </c>
      <c r="Z24" s="213"/>
      <c r="AA24" s="213"/>
      <c r="AB24" s="213"/>
      <c r="AC24" s="213"/>
      <c r="AD24" s="213"/>
      <c r="AE24" s="213"/>
      <c r="AF24" s="213"/>
      <c r="AG24" s="213" t="s">
        <v>179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5">
      <c r="A25" s="220"/>
      <c r="B25" s="221"/>
      <c r="C25" s="243" t="s">
        <v>192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169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0" t="str">
        <f>C25</f>
        <v>Náklady na vyhotovení dokumentace skutečného provedení stavby a její předání objednateli v požadované formě a požadovaném počtu.</v>
      </c>
      <c r="BB25" s="213"/>
      <c r="BC25" s="213"/>
      <c r="BD25" s="213"/>
      <c r="BE25" s="213"/>
      <c r="BF25" s="213"/>
      <c r="BG25" s="213"/>
      <c r="BH25" s="213"/>
    </row>
    <row r="26" spans="1:60" x14ac:dyDescent="0.25">
      <c r="A26" s="3"/>
      <c r="B26" s="4"/>
      <c r="C26" s="244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144</v>
      </c>
    </row>
    <row r="27" spans="1:60" x14ac:dyDescent="0.25">
      <c r="A27" s="216"/>
      <c r="B27" s="217" t="s">
        <v>29</v>
      </c>
      <c r="C27" s="245"/>
      <c r="D27" s="218"/>
      <c r="E27" s="219"/>
      <c r="F27" s="219"/>
      <c r="G27" s="231">
        <f>G8+G15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193</v>
      </c>
    </row>
    <row r="28" spans="1:60" x14ac:dyDescent="0.25">
      <c r="C28" s="246"/>
      <c r="D28" s="10"/>
      <c r="AG28" t="s">
        <v>194</v>
      </c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sJQw65vv1+WrefO0ODdsrSaCNaxloMofqBmcH2SyuL529K6aOJMcDM+zBBCfxybZx0ygfuUxI5pZUp6NzpOTig==" saltValue="DGZJCuTGg/l1osY+SDFnQw==" spinCount="100000" sheet="1" formatRows="0"/>
  <mergeCells count="12">
    <mergeCell ref="C14:G14"/>
    <mergeCell ref="C17:G17"/>
    <mergeCell ref="C19:G19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B0A0-32AC-4C27-86D2-247E9238F994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195</v>
      </c>
      <c r="B1" s="198"/>
      <c r="C1" s="198"/>
      <c r="D1" s="198"/>
      <c r="E1" s="198"/>
      <c r="F1" s="198"/>
      <c r="G1" s="198"/>
      <c r="AG1" t="s">
        <v>129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130</v>
      </c>
    </row>
    <row r="3" spans="1:60" ht="25.05" customHeight="1" x14ac:dyDescent="0.25">
      <c r="A3" s="199" t="s">
        <v>8</v>
      </c>
      <c r="B3" s="48" t="s">
        <v>62</v>
      </c>
      <c r="C3" s="202" t="s">
        <v>63</v>
      </c>
      <c r="D3" s="200"/>
      <c r="E3" s="200"/>
      <c r="F3" s="200"/>
      <c r="G3" s="201"/>
      <c r="AC3" s="177" t="s">
        <v>130</v>
      </c>
      <c r="AG3" t="s">
        <v>134</v>
      </c>
    </row>
    <row r="4" spans="1:60" ht="25.05" customHeight="1" x14ac:dyDescent="0.25">
      <c r="A4" s="203" t="s">
        <v>9</v>
      </c>
      <c r="B4" s="204" t="s">
        <v>64</v>
      </c>
      <c r="C4" s="205" t="s">
        <v>65</v>
      </c>
      <c r="D4" s="206"/>
      <c r="E4" s="206"/>
      <c r="F4" s="206"/>
      <c r="G4" s="207"/>
      <c r="AG4" t="s">
        <v>135</v>
      </c>
    </row>
    <row r="5" spans="1:60" x14ac:dyDescent="0.25">
      <c r="D5" s="10"/>
    </row>
    <row r="6" spans="1:60" ht="39.6" x14ac:dyDescent="0.25">
      <c r="A6" s="209" t="s">
        <v>136</v>
      </c>
      <c r="B6" s="211" t="s">
        <v>137</v>
      </c>
      <c r="C6" s="211" t="s">
        <v>138</v>
      </c>
      <c r="D6" s="210" t="s">
        <v>139</v>
      </c>
      <c r="E6" s="209" t="s">
        <v>140</v>
      </c>
      <c r="F6" s="208" t="s">
        <v>141</v>
      </c>
      <c r="G6" s="209" t="s">
        <v>29</v>
      </c>
      <c r="H6" s="212" t="s">
        <v>30</v>
      </c>
      <c r="I6" s="212" t="s">
        <v>142</v>
      </c>
      <c r="J6" s="212" t="s">
        <v>31</v>
      </c>
      <c r="K6" s="212" t="s">
        <v>143</v>
      </c>
      <c r="L6" s="212" t="s">
        <v>144</v>
      </c>
      <c r="M6" s="212" t="s">
        <v>145</v>
      </c>
      <c r="N6" s="212" t="s">
        <v>146</v>
      </c>
      <c r="O6" s="212" t="s">
        <v>147</v>
      </c>
      <c r="P6" s="212" t="s">
        <v>148</v>
      </c>
      <c r="Q6" s="212" t="s">
        <v>149</v>
      </c>
      <c r="R6" s="212" t="s">
        <v>150</v>
      </c>
      <c r="S6" s="212" t="s">
        <v>151</v>
      </c>
      <c r="T6" s="212" t="s">
        <v>152</v>
      </c>
      <c r="U6" s="212" t="s">
        <v>153</v>
      </c>
      <c r="V6" s="212" t="s">
        <v>154</v>
      </c>
      <c r="W6" s="212" t="s">
        <v>155</v>
      </c>
      <c r="X6" s="212" t="s">
        <v>156</v>
      </c>
      <c r="Y6" s="212" t="s">
        <v>157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158</v>
      </c>
      <c r="B8" s="226" t="s">
        <v>81</v>
      </c>
      <c r="C8" s="241" t="s">
        <v>82</v>
      </c>
      <c r="D8" s="227"/>
      <c r="E8" s="228"/>
      <c r="F8" s="229"/>
      <c r="G8" s="229">
        <f>SUMIF(AG9:AG11,"&lt;&gt;NOR",G9:G11)</f>
        <v>0</v>
      </c>
      <c r="H8" s="229"/>
      <c r="I8" s="229">
        <f>SUM(I9:I11)</f>
        <v>0</v>
      </c>
      <c r="J8" s="229"/>
      <c r="K8" s="229">
        <f>SUM(K9:K11)</f>
        <v>0</v>
      </c>
      <c r="L8" s="229"/>
      <c r="M8" s="229">
        <f>SUM(M9:M11)</f>
        <v>0</v>
      </c>
      <c r="N8" s="228"/>
      <c r="O8" s="228">
        <f>SUM(O9:O11)</f>
        <v>0.14000000000000001</v>
      </c>
      <c r="P8" s="228"/>
      <c r="Q8" s="228">
        <f>SUM(Q9:Q11)</f>
        <v>0</v>
      </c>
      <c r="R8" s="229"/>
      <c r="S8" s="229"/>
      <c r="T8" s="230"/>
      <c r="U8" s="224"/>
      <c r="V8" s="224">
        <f>SUM(V9:V11)</f>
        <v>30</v>
      </c>
      <c r="W8" s="224"/>
      <c r="X8" s="224"/>
      <c r="Y8" s="224"/>
      <c r="AG8" t="s">
        <v>159</v>
      </c>
    </row>
    <row r="9" spans="1:60" outlineLevel="1" x14ac:dyDescent="0.25">
      <c r="A9" s="232">
        <v>1</v>
      </c>
      <c r="B9" s="233" t="s">
        <v>81</v>
      </c>
      <c r="C9" s="242" t="s">
        <v>196</v>
      </c>
      <c r="D9" s="234" t="s">
        <v>197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0.14369000000000001</v>
      </c>
      <c r="O9" s="235">
        <f>ROUND(E9*N9,2)</f>
        <v>0.14000000000000001</v>
      </c>
      <c r="P9" s="235">
        <v>0</v>
      </c>
      <c r="Q9" s="235">
        <f>ROUND(E9*P9,2)</f>
        <v>0</v>
      </c>
      <c r="R9" s="237"/>
      <c r="S9" s="237" t="s">
        <v>198</v>
      </c>
      <c r="T9" s="238" t="s">
        <v>164</v>
      </c>
      <c r="U9" s="223">
        <v>30</v>
      </c>
      <c r="V9" s="223">
        <f>ROUND(E9*U9,2)</f>
        <v>30</v>
      </c>
      <c r="W9" s="223"/>
      <c r="X9" s="223" t="s">
        <v>199</v>
      </c>
      <c r="Y9" s="223" t="s">
        <v>166</v>
      </c>
      <c r="Z9" s="213"/>
      <c r="AA9" s="213"/>
      <c r="AB9" s="213"/>
      <c r="AC9" s="213"/>
      <c r="AD9" s="213"/>
      <c r="AE9" s="213"/>
      <c r="AF9" s="213"/>
      <c r="AG9" s="213" t="s">
        <v>200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43" t="s">
        <v>201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5">
      <c r="A11" s="220"/>
      <c r="B11" s="221"/>
      <c r="C11" s="260" t="s">
        <v>202</v>
      </c>
      <c r="D11" s="247"/>
      <c r="E11" s="248">
        <v>1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203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5">
      <c r="A12" s="225" t="s">
        <v>158</v>
      </c>
      <c r="B12" s="226" t="s">
        <v>83</v>
      </c>
      <c r="C12" s="241" t="s">
        <v>84</v>
      </c>
      <c r="D12" s="227"/>
      <c r="E12" s="228"/>
      <c r="F12" s="229"/>
      <c r="G12" s="229">
        <f>SUMIF(AG13:AG18,"&lt;&gt;NOR",G13:G18)</f>
        <v>0</v>
      </c>
      <c r="H12" s="229"/>
      <c r="I12" s="229">
        <f>SUM(I13:I18)</f>
        <v>0</v>
      </c>
      <c r="J12" s="229"/>
      <c r="K12" s="229">
        <f>SUM(K13:K18)</f>
        <v>0</v>
      </c>
      <c r="L12" s="229"/>
      <c r="M12" s="229">
        <f>SUM(M13:M18)</f>
        <v>0</v>
      </c>
      <c r="N12" s="228"/>
      <c r="O12" s="228">
        <f>SUM(O13:O18)</f>
        <v>0.59</v>
      </c>
      <c r="P12" s="228"/>
      <c r="Q12" s="228">
        <f>SUM(Q13:Q18)</f>
        <v>0.69</v>
      </c>
      <c r="R12" s="229"/>
      <c r="S12" s="229"/>
      <c r="T12" s="230"/>
      <c r="U12" s="224"/>
      <c r="V12" s="224">
        <f>SUM(V13:V18)</f>
        <v>50.96</v>
      </c>
      <c r="W12" s="224"/>
      <c r="X12" s="224"/>
      <c r="Y12" s="224"/>
      <c r="AG12" t="s">
        <v>159</v>
      </c>
    </row>
    <row r="13" spans="1:60" ht="30.6" outlineLevel="1" x14ac:dyDescent="0.25">
      <c r="A13" s="232">
        <v>2</v>
      </c>
      <c r="B13" s="233" t="s">
        <v>204</v>
      </c>
      <c r="C13" s="242" t="s">
        <v>205</v>
      </c>
      <c r="D13" s="234" t="s">
        <v>206</v>
      </c>
      <c r="E13" s="235">
        <v>49.475999999999999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1.1990000000000001E-2</v>
      </c>
      <c r="O13" s="235">
        <f>ROUND(E13*N13,2)</f>
        <v>0.59</v>
      </c>
      <c r="P13" s="235">
        <v>0</v>
      </c>
      <c r="Q13" s="235">
        <f>ROUND(E13*P13,2)</f>
        <v>0</v>
      </c>
      <c r="R13" s="237" t="s">
        <v>207</v>
      </c>
      <c r="S13" s="237" t="s">
        <v>163</v>
      </c>
      <c r="T13" s="238" t="s">
        <v>163</v>
      </c>
      <c r="U13" s="223">
        <v>0.77</v>
      </c>
      <c r="V13" s="223">
        <f>ROUND(E13*U13,2)</f>
        <v>38.1</v>
      </c>
      <c r="W13" s="223"/>
      <c r="X13" s="223" t="s">
        <v>199</v>
      </c>
      <c r="Y13" s="223" t="s">
        <v>166</v>
      </c>
      <c r="Z13" s="213"/>
      <c r="AA13" s="213"/>
      <c r="AB13" s="213"/>
      <c r="AC13" s="213"/>
      <c r="AD13" s="213"/>
      <c r="AE13" s="213"/>
      <c r="AF13" s="213"/>
      <c r="AG13" s="213" t="s">
        <v>200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60" t="s">
        <v>208</v>
      </c>
      <c r="D14" s="247"/>
      <c r="E14" s="248">
        <v>49.475999999999999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203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32">
        <v>3</v>
      </c>
      <c r="B15" s="233" t="s">
        <v>209</v>
      </c>
      <c r="C15" s="242" t="s">
        <v>210</v>
      </c>
      <c r="D15" s="234" t="s">
        <v>206</v>
      </c>
      <c r="E15" s="235">
        <v>49.475999999999999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2E-3</v>
      </c>
      <c r="Q15" s="235">
        <f>ROUND(E15*P15,2)</f>
        <v>0.1</v>
      </c>
      <c r="R15" s="237" t="s">
        <v>211</v>
      </c>
      <c r="S15" s="237" t="s">
        <v>163</v>
      </c>
      <c r="T15" s="238" t="s">
        <v>163</v>
      </c>
      <c r="U15" s="223">
        <v>0.13</v>
      </c>
      <c r="V15" s="223">
        <f>ROUND(E15*U15,2)</f>
        <v>6.43</v>
      </c>
      <c r="W15" s="223"/>
      <c r="X15" s="223" t="s">
        <v>199</v>
      </c>
      <c r="Y15" s="223" t="s">
        <v>166</v>
      </c>
      <c r="Z15" s="213"/>
      <c r="AA15" s="213"/>
      <c r="AB15" s="213"/>
      <c r="AC15" s="213"/>
      <c r="AD15" s="213"/>
      <c r="AE15" s="213"/>
      <c r="AF15" s="213"/>
      <c r="AG15" s="213" t="s">
        <v>200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5">
      <c r="A16" s="220"/>
      <c r="B16" s="221"/>
      <c r="C16" s="260" t="s">
        <v>208</v>
      </c>
      <c r="D16" s="247"/>
      <c r="E16" s="248">
        <v>49.475999999999999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203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2">
        <v>4</v>
      </c>
      <c r="B17" s="233" t="s">
        <v>212</v>
      </c>
      <c r="C17" s="242" t="s">
        <v>213</v>
      </c>
      <c r="D17" s="234" t="s">
        <v>206</v>
      </c>
      <c r="E17" s="235">
        <v>49.475999999999999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1.2E-2</v>
      </c>
      <c r="Q17" s="235">
        <f>ROUND(E17*P17,2)</f>
        <v>0.59</v>
      </c>
      <c r="R17" s="237" t="s">
        <v>211</v>
      </c>
      <c r="S17" s="237" t="s">
        <v>163</v>
      </c>
      <c r="T17" s="238" t="s">
        <v>163</v>
      </c>
      <c r="U17" s="223">
        <v>0.13</v>
      </c>
      <c r="V17" s="223">
        <f>ROUND(E17*U17,2)</f>
        <v>6.43</v>
      </c>
      <c r="W17" s="223"/>
      <c r="X17" s="223" t="s">
        <v>199</v>
      </c>
      <c r="Y17" s="223" t="s">
        <v>166</v>
      </c>
      <c r="Z17" s="213"/>
      <c r="AA17" s="213"/>
      <c r="AB17" s="213"/>
      <c r="AC17" s="213"/>
      <c r="AD17" s="213"/>
      <c r="AE17" s="213"/>
      <c r="AF17" s="213"/>
      <c r="AG17" s="213" t="s">
        <v>200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5">
      <c r="A18" s="220"/>
      <c r="B18" s="221"/>
      <c r="C18" s="260" t="s">
        <v>208</v>
      </c>
      <c r="D18" s="247"/>
      <c r="E18" s="248">
        <v>49.475999999999999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203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5">
      <c r="A19" s="225" t="s">
        <v>158</v>
      </c>
      <c r="B19" s="226" t="s">
        <v>85</v>
      </c>
      <c r="C19" s="241" t="s">
        <v>86</v>
      </c>
      <c r="D19" s="227"/>
      <c r="E19" s="228"/>
      <c r="F19" s="229"/>
      <c r="G19" s="229">
        <f>SUMIF(AG20:AG38,"&lt;&gt;NOR",G20:G38)</f>
        <v>0</v>
      </c>
      <c r="H19" s="229"/>
      <c r="I19" s="229">
        <f>SUM(I20:I38)</f>
        <v>0</v>
      </c>
      <c r="J19" s="229"/>
      <c r="K19" s="229">
        <f>SUM(K20:K38)</f>
        <v>0</v>
      </c>
      <c r="L19" s="229"/>
      <c r="M19" s="229">
        <f>SUM(M20:M38)</f>
        <v>0</v>
      </c>
      <c r="N19" s="228"/>
      <c r="O19" s="228">
        <f>SUM(O20:O38)</f>
        <v>0.6</v>
      </c>
      <c r="P19" s="228"/>
      <c r="Q19" s="228">
        <f>SUM(Q20:Q38)</f>
        <v>0.03</v>
      </c>
      <c r="R19" s="229"/>
      <c r="S19" s="229"/>
      <c r="T19" s="230"/>
      <c r="U19" s="224"/>
      <c r="V19" s="224">
        <f>SUM(V20:V38)</f>
        <v>63.71</v>
      </c>
      <c r="W19" s="224"/>
      <c r="X19" s="224"/>
      <c r="Y19" s="224"/>
      <c r="AG19" t="s">
        <v>159</v>
      </c>
    </row>
    <row r="20" spans="1:60" outlineLevel="1" x14ac:dyDescent="0.25">
      <c r="A20" s="232">
        <v>5</v>
      </c>
      <c r="B20" s="233" t="s">
        <v>214</v>
      </c>
      <c r="C20" s="242" t="s">
        <v>215</v>
      </c>
      <c r="D20" s="234" t="s">
        <v>206</v>
      </c>
      <c r="E20" s="235">
        <v>3.0605000000000002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0.1231</v>
      </c>
      <c r="O20" s="235">
        <f>ROUND(E20*N20,2)</f>
        <v>0.38</v>
      </c>
      <c r="P20" s="235">
        <v>0</v>
      </c>
      <c r="Q20" s="235">
        <f>ROUND(E20*P20,2)</f>
        <v>0</v>
      </c>
      <c r="R20" s="237" t="s">
        <v>207</v>
      </c>
      <c r="S20" s="237" t="s">
        <v>163</v>
      </c>
      <c r="T20" s="238" t="s">
        <v>163</v>
      </c>
      <c r="U20" s="223">
        <v>0.45</v>
      </c>
      <c r="V20" s="223">
        <f>ROUND(E20*U20,2)</f>
        <v>1.38</v>
      </c>
      <c r="W20" s="223"/>
      <c r="X20" s="223" t="s">
        <v>199</v>
      </c>
      <c r="Y20" s="223" t="s">
        <v>166</v>
      </c>
      <c r="Z20" s="213"/>
      <c r="AA20" s="213"/>
      <c r="AB20" s="213"/>
      <c r="AC20" s="213"/>
      <c r="AD20" s="213"/>
      <c r="AE20" s="213"/>
      <c r="AF20" s="213"/>
      <c r="AG20" s="213" t="s">
        <v>200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1" outlineLevel="2" x14ac:dyDescent="0.25">
      <c r="A21" s="220"/>
      <c r="B21" s="221"/>
      <c r="C21" s="261" t="s">
        <v>216</v>
      </c>
      <c r="D21" s="251"/>
      <c r="E21" s="251"/>
      <c r="F21" s="251"/>
      <c r="G21" s="251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217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0" t="str">
        <f>C21</f>
        <v>na zdivu jako podklad např. pod izolaci, na parapetech z prefabrikovaných dílců, pod oplechování apod., vodorovný nebo ve spádu do 15°, hlazený dřevěným hladítkem,</v>
      </c>
      <c r="BB21" s="213"/>
      <c r="BC21" s="213"/>
      <c r="BD21" s="213"/>
      <c r="BE21" s="213"/>
      <c r="BF21" s="213"/>
      <c r="BG21" s="213"/>
      <c r="BH21" s="213"/>
    </row>
    <row r="22" spans="1:60" outlineLevel="2" x14ac:dyDescent="0.25">
      <c r="A22" s="220"/>
      <c r="B22" s="221"/>
      <c r="C22" s="260" t="s">
        <v>218</v>
      </c>
      <c r="D22" s="247"/>
      <c r="E22" s="248">
        <v>0.32800000000000001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203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5">
      <c r="A23" s="220"/>
      <c r="B23" s="221"/>
      <c r="C23" s="260" t="s">
        <v>219</v>
      </c>
      <c r="D23" s="247"/>
      <c r="E23" s="248">
        <v>0.78249999999999997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203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5">
      <c r="A24" s="220"/>
      <c r="B24" s="221"/>
      <c r="C24" s="260" t="s">
        <v>220</v>
      </c>
      <c r="D24" s="247"/>
      <c r="E24" s="248">
        <v>1.95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203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32">
        <v>6</v>
      </c>
      <c r="B25" s="233" t="s">
        <v>221</v>
      </c>
      <c r="C25" s="242" t="s">
        <v>222</v>
      </c>
      <c r="D25" s="234" t="s">
        <v>223</v>
      </c>
      <c r="E25" s="235">
        <v>440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5">
        <v>5.0000000000000001E-4</v>
      </c>
      <c r="O25" s="235">
        <f>ROUND(E25*N25,2)</f>
        <v>0.22</v>
      </c>
      <c r="P25" s="235">
        <v>0</v>
      </c>
      <c r="Q25" s="235">
        <f>ROUND(E25*P25,2)</f>
        <v>0</v>
      </c>
      <c r="R25" s="237"/>
      <c r="S25" s="237" t="s">
        <v>198</v>
      </c>
      <c r="T25" s="238" t="s">
        <v>164</v>
      </c>
      <c r="U25" s="223">
        <v>0</v>
      </c>
      <c r="V25" s="223">
        <f>ROUND(E25*U25,2)</f>
        <v>0</v>
      </c>
      <c r="W25" s="223"/>
      <c r="X25" s="223" t="s">
        <v>199</v>
      </c>
      <c r="Y25" s="223" t="s">
        <v>166</v>
      </c>
      <c r="Z25" s="213"/>
      <c r="AA25" s="213"/>
      <c r="AB25" s="213"/>
      <c r="AC25" s="213"/>
      <c r="AD25" s="213"/>
      <c r="AE25" s="213"/>
      <c r="AF25" s="213"/>
      <c r="AG25" s="213" t="s">
        <v>200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5">
      <c r="A26" s="220"/>
      <c r="B26" s="221"/>
      <c r="C26" s="262" t="s">
        <v>224</v>
      </c>
      <c r="D26" s="249"/>
      <c r="E26" s="250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203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5">
      <c r="A27" s="220"/>
      <c r="B27" s="221"/>
      <c r="C27" s="263" t="s">
        <v>225</v>
      </c>
      <c r="D27" s="249"/>
      <c r="E27" s="250">
        <v>436.66667000000001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203</v>
      </c>
      <c r="AH27" s="213">
        <v>2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5">
      <c r="A28" s="220"/>
      <c r="B28" s="221"/>
      <c r="C28" s="262" t="s">
        <v>226</v>
      </c>
      <c r="D28" s="249"/>
      <c r="E28" s="250"/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203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5">
      <c r="A29" s="220"/>
      <c r="B29" s="221"/>
      <c r="C29" s="260" t="s">
        <v>227</v>
      </c>
      <c r="D29" s="247"/>
      <c r="E29" s="248">
        <v>440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203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2">
        <v>7</v>
      </c>
      <c r="B30" s="233" t="s">
        <v>228</v>
      </c>
      <c r="C30" s="242" t="s">
        <v>229</v>
      </c>
      <c r="D30" s="234" t="s">
        <v>206</v>
      </c>
      <c r="E30" s="235">
        <v>67.5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/>
      <c r="S30" s="237" t="s">
        <v>198</v>
      </c>
      <c r="T30" s="238" t="s">
        <v>230</v>
      </c>
      <c r="U30" s="223">
        <v>0.05</v>
      </c>
      <c r="V30" s="223">
        <f>ROUND(E30*U30,2)</f>
        <v>3.38</v>
      </c>
      <c r="W30" s="223"/>
      <c r="X30" s="223" t="s">
        <v>199</v>
      </c>
      <c r="Y30" s="223" t="s">
        <v>166</v>
      </c>
      <c r="Z30" s="213"/>
      <c r="AA30" s="213"/>
      <c r="AB30" s="213"/>
      <c r="AC30" s="213"/>
      <c r="AD30" s="213"/>
      <c r="AE30" s="213"/>
      <c r="AF30" s="213"/>
      <c r="AG30" s="213" t="s">
        <v>200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5">
      <c r="A31" s="220"/>
      <c r="B31" s="221"/>
      <c r="C31" s="260" t="s">
        <v>231</v>
      </c>
      <c r="D31" s="247"/>
      <c r="E31" s="248">
        <v>67.5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203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32">
        <v>8</v>
      </c>
      <c r="B32" s="233" t="s">
        <v>107</v>
      </c>
      <c r="C32" s="242" t="s">
        <v>232</v>
      </c>
      <c r="D32" s="234" t="s">
        <v>233</v>
      </c>
      <c r="E32" s="235">
        <v>65.5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5">
        <v>0</v>
      </c>
      <c r="O32" s="235">
        <f>ROUND(E32*N32,2)</f>
        <v>0</v>
      </c>
      <c r="P32" s="235">
        <v>4.6000000000000001E-4</v>
      </c>
      <c r="Q32" s="235">
        <f>ROUND(E32*P32,2)</f>
        <v>0.03</v>
      </c>
      <c r="R32" s="237"/>
      <c r="S32" s="237" t="s">
        <v>198</v>
      </c>
      <c r="T32" s="238" t="s">
        <v>164</v>
      </c>
      <c r="U32" s="223">
        <v>0.9</v>
      </c>
      <c r="V32" s="223">
        <f>ROUND(E32*U32,2)</f>
        <v>58.95</v>
      </c>
      <c r="W32" s="223"/>
      <c r="X32" s="223" t="s">
        <v>199</v>
      </c>
      <c r="Y32" s="223" t="s">
        <v>166</v>
      </c>
      <c r="Z32" s="213"/>
      <c r="AA32" s="213"/>
      <c r="AB32" s="213"/>
      <c r="AC32" s="213"/>
      <c r="AD32" s="213"/>
      <c r="AE32" s="213"/>
      <c r="AF32" s="213"/>
      <c r="AG32" s="213" t="s">
        <v>200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5">
      <c r="A33" s="220"/>
      <c r="B33" s="221"/>
      <c r="C33" s="262" t="s">
        <v>224</v>
      </c>
      <c r="D33" s="249"/>
      <c r="E33" s="250"/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203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5">
      <c r="A34" s="220"/>
      <c r="B34" s="221"/>
      <c r="C34" s="263" t="s">
        <v>234</v>
      </c>
      <c r="D34" s="249"/>
      <c r="E34" s="250">
        <v>15.65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203</v>
      </c>
      <c r="AH34" s="213">
        <v>2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5">
      <c r="A35" s="220"/>
      <c r="B35" s="221"/>
      <c r="C35" s="263" t="s">
        <v>235</v>
      </c>
      <c r="D35" s="249"/>
      <c r="E35" s="250">
        <v>4.0999999999999996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203</v>
      </c>
      <c r="AH35" s="213">
        <v>2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5">
      <c r="A36" s="220"/>
      <c r="B36" s="221"/>
      <c r="C36" s="262" t="s">
        <v>226</v>
      </c>
      <c r="D36" s="249"/>
      <c r="E36" s="250"/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203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5">
      <c r="A37" s="220"/>
      <c r="B37" s="221"/>
      <c r="C37" s="260" t="s">
        <v>236</v>
      </c>
      <c r="D37" s="247"/>
      <c r="E37" s="248">
        <v>39.5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203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5">
      <c r="A38" s="220"/>
      <c r="B38" s="221"/>
      <c r="C38" s="260" t="s">
        <v>237</v>
      </c>
      <c r="D38" s="247"/>
      <c r="E38" s="248">
        <v>26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203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5">
      <c r="A39" s="225" t="s">
        <v>158</v>
      </c>
      <c r="B39" s="226" t="s">
        <v>87</v>
      </c>
      <c r="C39" s="241" t="s">
        <v>88</v>
      </c>
      <c r="D39" s="227"/>
      <c r="E39" s="228"/>
      <c r="F39" s="229"/>
      <c r="G39" s="229">
        <f>SUMIF(AG40:AG45,"&lt;&gt;NOR",G40:G45)</f>
        <v>0</v>
      </c>
      <c r="H39" s="229"/>
      <c r="I39" s="229">
        <f>SUM(I40:I45)</f>
        <v>0</v>
      </c>
      <c r="J39" s="229"/>
      <c r="K39" s="229">
        <f>SUM(K40:K45)</f>
        <v>0</v>
      </c>
      <c r="L39" s="229"/>
      <c r="M39" s="229">
        <f>SUM(M40:M45)</f>
        <v>0</v>
      </c>
      <c r="N39" s="228"/>
      <c r="O39" s="228">
        <f>SUM(O40:O45)</f>
        <v>0.35</v>
      </c>
      <c r="P39" s="228"/>
      <c r="Q39" s="228">
        <f>SUM(Q40:Q45)</f>
        <v>0</v>
      </c>
      <c r="R39" s="229"/>
      <c r="S39" s="229"/>
      <c r="T39" s="230"/>
      <c r="U39" s="224"/>
      <c r="V39" s="224">
        <f>SUM(V40:V45)</f>
        <v>46.42</v>
      </c>
      <c r="W39" s="224"/>
      <c r="X39" s="224"/>
      <c r="Y39" s="224"/>
      <c r="AG39" t="s">
        <v>159</v>
      </c>
    </row>
    <row r="40" spans="1:60" outlineLevel="1" x14ac:dyDescent="0.25">
      <c r="A40" s="232">
        <v>9</v>
      </c>
      <c r="B40" s="233" t="s">
        <v>238</v>
      </c>
      <c r="C40" s="242" t="s">
        <v>239</v>
      </c>
      <c r="D40" s="234" t="s">
        <v>206</v>
      </c>
      <c r="E40" s="235">
        <v>221.04832999999999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5">
        <v>1.58E-3</v>
      </c>
      <c r="O40" s="235">
        <f>ROUND(E40*N40,2)</f>
        <v>0.35</v>
      </c>
      <c r="P40" s="235">
        <v>0</v>
      </c>
      <c r="Q40" s="235">
        <f>ROUND(E40*P40,2)</f>
        <v>0</v>
      </c>
      <c r="R40" s="237" t="s">
        <v>240</v>
      </c>
      <c r="S40" s="237" t="s">
        <v>163</v>
      </c>
      <c r="T40" s="238" t="s">
        <v>163</v>
      </c>
      <c r="U40" s="223">
        <v>0.21</v>
      </c>
      <c r="V40" s="223">
        <f>ROUND(E40*U40,2)</f>
        <v>46.42</v>
      </c>
      <c r="W40" s="223"/>
      <c r="X40" s="223" t="s">
        <v>199</v>
      </c>
      <c r="Y40" s="223" t="s">
        <v>166</v>
      </c>
      <c r="Z40" s="213"/>
      <c r="AA40" s="213"/>
      <c r="AB40" s="213"/>
      <c r="AC40" s="213"/>
      <c r="AD40" s="213"/>
      <c r="AE40" s="213"/>
      <c r="AF40" s="213"/>
      <c r="AG40" s="213" t="s">
        <v>200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5">
      <c r="A41" s="220"/>
      <c r="B41" s="221"/>
      <c r="C41" s="260" t="s">
        <v>241</v>
      </c>
      <c r="D41" s="247"/>
      <c r="E41" s="248">
        <v>141.47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203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5">
      <c r="A42" s="220"/>
      <c r="B42" s="221"/>
      <c r="C42" s="260" t="s">
        <v>242</v>
      </c>
      <c r="D42" s="247"/>
      <c r="E42" s="248">
        <v>25.52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203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 x14ac:dyDescent="0.25">
      <c r="A43" s="220"/>
      <c r="B43" s="221"/>
      <c r="C43" s="260" t="s">
        <v>243</v>
      </c>
      <c r="D43" s="247"/>
      <c r="E43" s="248">
        <v>25.361329999999999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203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5">
      <c r="A44" s="220"/>
      <c r="B44" s="221"/>
      <c r="C44" s="260" t="s">
        <v>244</v>
      </c>
      <c r="D44" s="247"/>
      <c r="E44" s="248">
        <v>16.625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203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5">
      <c r="A45" s="220"/>
      <c r="B45" s="221"/>
      <c r="C45" s="260" t="s">
        <v>245</v>
      </c>
      <c r="D45" s="247"/>
      <c r="E45" s="248">
        <v>12.071999999999999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203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5">
      <c r="A46" s="225" t="s">
        <v>158</v>
      </c>
      <c r="B46" s="226" t="s">
        <v>89</v>
      </c>
      <c r="C46" s="241" t="s">
        <v>90</v>
      </c>
      <c r="D46" s="227"/>
      <c r="E46" s="228"/>
      <c r="F46" s="229"/>
      <c r="G46" s="229">
        <f>SUMIF(AG47:AG48,"&lt;&gt;NOR",G47:G48)</f>
        <v>0</v>
      </c>
      <c r="H46" s="229"/>
      <c r="I46" s="229">
        <f>SUM(I47:I48)</f>
        <v>0</v>
      </c>
      <c r="J46" s="229"/>
      <c r="K46" s="229">
        <f>SUM(K47:K48)</f>
        <v>0</v>
      </c>
      <c r="L46" s="229"/>
      <c r="M46" s="229">
        <f>SUM(M47:M48)</f>
        <v>0</v>
      </c>
      <c r="N46" s="228"/>
      <c r="O46" s="228">
        <f>SUM(O47:O48)</f>
        <v>0.01</v>
      </c>
      <c r="P46" s="228"/>
      <c r="Q46" s="228">
        <f>SUM(Q47:Q48)</f>
        <v>0</v>
      </c>
      <c r="R46" s="229"/>
      <c r="S46" s="229"/>
      <c r="T46" s="230"/>
      <c r="U46" s="224"/>
      <c r="V46" s="224">
        <f>SUM(V47:V48)</f>
        <v>107.8</v>
      </c>
      <c r="W46" s="224"/>
      <c r="X46" s="224"/>
      <c r="Y46" s="224"/>
      <c r="AG46" t="s">
        <v>159</v>
      </c>
    </row>
    <row r="47" spans="1:60" ht="40.799999999999997" outlineLevel="1" x14ac:dyDescent="0.25">
      <c r="A47" s="232">
        <v>10</v>
      </c>
      <c r="B47" s="233" t="s">
        <v>246</v>
      </c>
      <c r="C47" s="242" t="s">
        <v>247</v>
      </c>
      <c r="D47" s="234" t="s">
        <v>206</v>
      </c>
      <c r="E47" s="235">
        <v>350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5">
        <v>4.0000000000000003E-5</v>
      </c>
      <c r="O47" s="235">
        <f>ROUND(E47*N47,2)</f>
        <v>0.01</v>
      </c>
      <c r="P47" s="235">
        <v>0</v>
      </c>
      <c r="Q47" s="235">
        <f>ROUND(E47*P47,2)</f>
        <v>0</v>
      </c>
      <c r="R47" s="237" t="s">
        <v>207</v>
      </c>
      <c r="S47" s="237" t="s">
        <v>163</v>
      </c>
      <c r="T47" s="238" t="s">
        <v>163</v>
      </c>
      <c r="U47" s="223">
        <v>0.308</v>
      </c>
      <c r="V47" s="223">
        <f>ROUND(E47*U47,2)</f>
        <v>107.8</v>
      </c>
      <c r="W47" s="223"/>
      <c r="X47" s="223" t="s">
        <v>199</v>
      </c>
      <c r="Y47" s="223" t="s">
        <v>166</v>
      </c>
      <c r="Z47" s="213"/>
      <c r="AA47" s="213"/>
      <c r="AB47" s="213"/>
      <c r="AC47" s="213"/>
      <c r="AD47" s="213"/>
      <c r="AE47" s="213"/>
      <c r="AF47" s="213"/>
      <c r="AG47" s="213" t="s">
        <v>200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5">
      <c r="A48" s="220"/>
      <c r="B48" s="221"/>
      <c r="C48" s="260" t="s">
        <v>248</v>
      </c>
      <c r="D48" s="247"/>
      <c r="E48" s="248">
        <v>350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203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x14ac:dyDescent="0.25">
      <c r="A49" s="225" t="s">
        <v>158</v>
      </c>
      <c r="B49" s="226" t="s">
        <v>91</v>
      </c>
      <c r="C49" s="241" t="s">
        <v>92</v>
      </c>
      <c r="D49" s="227"/>
      <c r="E49" s="228"/>
      <c r="F49" s="229"/>
      <c r="G49" s="229">
        <f>SUMIF(AG50:AG93,"&lt;&gt;NOR",G50:G93)</f>
        <v>0</v>
      </c>
      <c r="H49" s="229"/>
      <c r="I49" s="229">
        <f>SUM(I50:I93)</f>
        <v>0</v>
      </c>
      <c r="J49" s="229"/>
      <c r="K49" s="229">
        <f>SUM(K50:K93)</f>
        <v>0</v>
      </c>
      <c r="L49" s="229"/>
      <c r="M49" s="229">
        <f>SUM(M50:M93)</f>
        <v>0</v>
      </c>
      <c r="N49" s="228"/>
      <c r="O49" s="228">
        <f>SUM(O50:O93)</f>
        <v>12.829999999999998</v>
      </c>
      <c r="P49" s="228"/>
      <c r="Q49" s="228">
        <f>SUM(Q50:Q93)</f>
        <v>10.069999999999999</v>
      </c>
      <c r="R49" s="229"/>
      <c r="S49" s="229"/>
      <c r="T49" s="230"/>
      <c r="U49" s="224"/>
      <c r="V49" s="224">
        <f>SUM(V50:V93)</f>
        <v>2866.3</v>
      </c>
      <c r="W49" s="224"/>
      <c r="X49" s="224"/>
      <c r="Y49" s="224"/>
      <c r="AG49" t="s">
        <v>159</v>
      </c>
    </row>
    <row r="50" spans="1:60" ht="20.399999999999999" outlineLevel="1" x14ac:dyDescent="0.25">
      <c r="A50" s="232">
        <v>11</v>
      </c>
      <c r="B50" s="233" t="s">
        <v>249</v>
      </c>
      <c r="C50" s="242" t="s">
        <v>250</v>
      </c>
      <c r="D50" s="234" t="s">
        <v>206</v>
      </c>
      <c r="E50" s="235">
        <v>48.1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5">
        <v>6.7000000000000002E-4</v>
      </c>
      <c r="O50" s="235">
        <f>ROUND(E50*N50,2)</f>
        <v>0.03</v>
      </c>
      <c r="P50" s="235">
        <v>0.14499999999999999</v>
      </c>
      <c r="Q50" s="235">
        <f>ROUND(E50*P50,2)</f>
        <v>6.97</v>
      </c>
      <c r="R50" s="237" t="s">
        <v>251</v>
      </c>
      <c r="S50" s="237" t="s">
        <v>163</v>
      </c>
      <c r="T50" s="238" t="s">
        <v>163</v>
      </c>
      <c r="U50" s="223">
        <v>0.27100000000000002</v>
      </c>
      <c r="V50" s="223">
        <f>ROUND(E50*U50,2)</f>
        <v>13.04</v>
      </c>
      <c r="W50" s="223"/>
      <c r="X50" s="223" t="s">
        <v>199</v>
      </c>
      <c r="Y50" s="223" t="s">
        <v>166</v>
      </c>
      <c r="Z50" s="213"/>
      <c r="AA50" s="213"/>
      <c r="AB50" s="213"/>
      <c r="AC50" s="213"/>
      <c r="AD50" s="213"/>
      <c r="AE50" s="213"/>
      <c r="AF50" s="213"/>
      <c r="AG50" s="213" t="s">
        <v>200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61" t="s">
        <v>252</v>
      </c>
      <c r="D51" s="251"/>
      <c r="E51" s="251"/>
      <c r="F51" s="251"/>
      <c r="G51" s="251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217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40" t="str">
        <f>C51</f>
        <v>nebo vybourání otvorů jakýchkoliv rozměrů, včetně pomocného lešení o výšce podlahy do 1900 mm a pro zatížení do 1,5 kPa  (150 kg/m2),</v>
      </c>
      <c r="BB51" s="213"/>
      <c r="BC51" s="213"/>
      <c r="BD51" s="213"/>
      <c r="BE51" s="213"/>
      <c r="BF51" s="213"/>
      <c r="BG51" s="213"/>
      <c r="BH51" s="213"/>
    </row>
    <row r="52" spans="1:60" outlineLevel="2" x14ac:dyDescent="0.25">
      <c r="A52" s="220"/>
      <c r="B52" s="221"/>
      <c r="C52" s="260" t="s">
        <v>253</v>
      </c>
      <c r="D52" s="247"/>
      <c r="E52" s="248">
        <v>48.1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203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32">
        <v>12</v>
      </c>
      <c r="B53" s="233" t="s">
        <v>254</v>
      </c>
      <c r="C53" s="242" t="s">
        <v>255</v>
      </c>
      <c r="D53" s="234" t="s">
        <v>223</v>
      </c>
      <c r="E53" s="235">
        <v>3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7" t="s">
        <v>251</v>
      </c>
      <c r="S53" s="237" t="s">
        <v>163</v>
      </c>
      <c r="T53" s="238" t="s">
        <v>163</v>
      </c>
      <c r="U53" s="223">
        <v>0.05</v>
      </c>
      <c r="V53" s="223">
        <f>ROUND(E53*U53,2)</f>
        <v>0.15</v>
      </c>
      <c r="W53" s="223"/>
      <c r="X53" s="223" t="s">
        <v>199</v>
      </c>
      <c r="Y53" s="223" t="s">
        <v>166</v>
      </c>
      <c r="Z53" s="213"/>
      <c r="AA53" s="213"/>
      <c r="AB53" s="213"/>
      <c r="AC53" s="213"/>
      <c r="AD53" s="213"/>
      <c r="AE53" s="213"/>
      <c r="AF53" s="213"/>
      <c r="AG53" s="213" t="s">
        <v>200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61" t="s">
        <v>256</v>
      </c>
      <c r="D54" s="251"/>
      <c r="E54" s="251"/>
      <c r="F54" s="251"/>
      <c r="G54" s="251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217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5">
      <c r="A55" s="220"/>
      <c r="B55" s="221"/>
      <c r="C55" s="260" t="s">
        <v>257</v>
      </c>
      <c r="D55" s="247"/>
      <c r="E55" s="248">
        <v>3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203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0.399999999999999" outlineLevel="1" x14ac:dyDescent="0.25">
      <c r="A56" s="232">
        <v>13</v>
      </c>
      <c r="B56" s="233" t="s">
        <v>258</v>
      </c>
      <c r="C56" s="242" t="s">
        <v>259</v>
      </c>
      <c r="D56" s="234" t="s">
        <v>206</v>
      </c>
      <c r="E56" s="235">
        <v>7.4790000000000001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1E-3</v>
      </c>
      <c r="O56" s="235">
        <f>ROUND(E56*N56,2)</f>
        <v>0.01</v>
      </c>
      <c r="P56" s="235">
        <v>6.3E-2</v>
      </c>
      <c r="Q56" s="235">
        <f>ROUND(E56*P56,2)</f>
        <v>0.47</v>
      </c>
      <c r="R56" s="237" t="s">
        <v>251</v>
      </c>
      <c r="S56" s="237" t="s">
        <v>163</v>
      </c>
      <c r="T56" s="238" t="s">
        <v>163</v>
      </c>
      <c r="U56" s="223">
        <v>0.72</v>
      </c>
      <c r="V56" s="223">
        <f>ROUND(E56*U56,2)</f>
        <v>5.38</v>
      </c>
      <c r="W56" s="223"/>
      <c r="X56" s="223" t="s">
        <v>199</v>
      </c>
      <c r="Y56" s="223" t="s">
        <v>166</v>
      </c>
      <c r="Z56" s="213"/>
      <c r="AA56" s="213"/>
      <c r="AB56" s="213"/>
      <c r="AC56" s="213"/>
      <c r="AD56" s="213"/>
      <c r="AE56" s="213"/>
      <c r="AF56" s="213"/>
      <c r="AG56" s="213" t="s">
        <v>200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5">
      <c r="A57" s="220"/>
      <c r="B57" s="221"/>
      <c r="C57" s="260" t="s">
        <v>260</v>
      </c>
      <c r="D57" s="247"/>
      <c r="E57" s="248">
        <v>7.4790000000000001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203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32">
        <v>14</v>
      </c>
      <c r="B58" s="233" t="s">
        <v>261</v>
      </c>
      <c r="C58" s="242" t="s">
        <v>262</v>
      </c>
      <c r="D58" s="234" t="s">
        <v>233</v>
      </c>
      <c r="E58" s="235">
        <v>39.5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35">
        <v>0</v>
      </c>
      <c r="O58" s="235">
        <f>ROUND(E58*N58,2)</f>
        <v>0</v>
      </c>
      <c r="P58" s="235">
        <v>4.6000000000000001E-4</v>
      </c>
      <c r="Q58" s="235">
        <f>ROUND(E58*P58,2)</f>
        <v>0.02</v>
      </c>
      <c r="R58" s="237" t="s">
        <v>251</v>
      </c>
      <c r="S58" s="237" t="s">
        <v>163</v>
      </c>
      <c r="T58" s="238" t="s">
        <v>163</v>
      </c>
      <c r="U58" s="223">
        <v>0.9</v>
      </c>
      <c r="V58" s="223">
        <f>ROUND(E58*U58,2)</f>
        <v>35.549999999999997</v>
      </c>
      <c r="W58" s="223"/>
      <c r="X58" s="223" t="s">
        <v>199</v>
      </c>
      <c r="Y58" s="223" t="s">
        <v>166</v>
      </c>
      <c r="Z58" s="213"/>
      <c r="AA58" s="213"/>
      <c r="AB58" s="213"/>
      <c r="AC58" s="213"/>
      <c r="AD58" s="213"/>
      <c r="AE58" s="213"/>
      <c r="AF58" s="213"/>
      <c r="AG58" s="213" t="s">
        <v>200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5">
      <c r="A59" s="220"/>
      <c r="B59" s="221"/>
      <c r="C59" s="262" t="s">
        <v>224</v>
      </c>
      <c r="D59" s="249"/>
      <c r="E59" s="250"/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203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5">
      <c r="A60" s="220"/>
      <c r="B60" s="221"/>
      <c r="C60" s="263" t="s">
        <v>234</v>
      </c>
      <c r="D60" s="249"/>
      <c r="E60" s="250">
        <v>15.65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203</v>
      </c>
      <c r="AH60" s="213">
        <v>2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3" x14ac:dyDescent="0.25">
      <c r="A61" s="220"/>
      <c r="B61" s="221"/>
      <c r="C61" s="263" t="s">
        <v>235</v>
      </c>
      <c r="D61" s="249"/>
      <c r="E61" s="250">
        <v>4.0999999999999996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203</v>
      </c>
      <c r="AH61" s="213">
        <v>2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5">
      <c r="A62" s="220"/>
      <c r="B62" s="221"/>
      <c r="C62" s="262" t="s">
        <v>226</v>
      </c>
      <c r="D62" s="249"/>
      <c r="E62" s="250"/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203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5">
      <c r="A63" s="220"/>
      <c r="B63" s="221"/>
      <c r="C63" s="260" t="s">
        <v>236</v>
      </c>
      <c r="D63" s="247"/>
      <c r="E63" s="248">
        <v>39.5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203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2">
        <v>15</v>
      </c>
      <c r="B64" s="233" t="s">
        <v>263</v>
      </c>
      <c r="C64" s="242" t="s">
        <v>264</v>
      </c>
      <c r="D64" s="234" t="s">
        <v>233</v>
      </c>
      <c r="E64" s="235">
        <v>15.65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35">
        <v>0</v>
      </c>
      <c r="O64" s="235">
        <f>ROUND(E64*N64,2)</f>
        <v>0</v>
      </c>
      <c r="P64" s="235">
        <v>8.0000000000000002E-3</v>
      </c>
      <c r="Q64" s="235">
        <f>ROUND(E64*P64,2)</f>
        <v>0.13</v>
      </c>
      <c r="R64" s="237" t="s">
        <v>251</v>
      </c>
      <c r="S64" s="237" t="s">
        <v>163</v>
      </c>
      <c r="T64" s="238" t="s">
        <v>163</v>
      </c>
      <c r="U64" s="223">
        <v>0.47</v>
      </c>
      <c r="V64" s="223">
        <f>ROUND(E64*U64,2)</f>
        <v>7.36</v>
      </c>
      <c r="W64" s="223"/>
      <c r="X64" s="223" t="s">
        <v>199</v>
      </c>
      <c r="Y64" s="223" t="s">
        <v>166</v>
      </c>
      <c r="Z64" s="213"/>
      <c r="AA64" s="213"/>
      <c r="AB64" s="213"/>
      <c r="AC64" s="213"/>
      <c r="AD64" s="213"/>
      <c r="AE64" s="213"/>
      <c r="AF64" s="213"/>
      <c r="AG64" s="213" t="s">
        <v>200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61" t="s">
        <v>265</v>
      </c>
      <c r="D65" s="251"/>
      <c r="E65" s="251"/>
      <c r="F65" s="251"/>
      <c r="G65" s="251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217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5">
      <c r="A66" s="220"/>
      <c r="B66" s="221"/>
      <c r="C66" s="260" t="s">
        <v>266</v>
      </c>
      <c r="D66" s="247"/>
      <c r="E66" s="248">
        <v>15.65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203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32">
        <v>16</v>
      </c>
      <c r="B67" s="233" t="s">
        <v>267</v>
      </c>
      <c r="C67" s="242" t="s">
        <v>268</v>
      </c>
      <c r="D67" s="234" t="s">
        <v>233</v>
      </c>
      <c r="E67" s="235">
        <v>4.0999999999999996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35">
        <v>0</v>
      </c>
      <c r="O67" s="235">
        <f>ROUND(E67*N67,2)</f>
        <v>0</v>
      </c>
      <c r="P67" s="235">
        <v>1.0999999999999999E-2</v>
      </c>
      <c r="Q67" s="235">
        <f>ROUND(E67*P67,2)</f>
        <v>0.05</v>
      </c>
      <c r="R67" s="237" t="s">
        <v>251</v>
      </c>
      <c r="S67" s="237" t="s">
        <v>163</v>
      </c>
      <c r="T67" s="238" t="s">
        <v>163</v>
      </c>
      <c r="U67" s="223">
        <v>0.59</v>
      </c>
      <c r="V67" s="223">
        <f>ROUND(E67*U67,2)</f>
        <v>2.42</v>
      </c>
      <c r="W67" s="223"/>
      <c r="X67" s="223" t="s">
        <v>199</v>
      </c>
      <c r="Y67" s="223" t="s">
        <v>166</v>
      </c>
      <c r="Z67" s="213"/>
      <c r="AA67" s="213"/>
      <c r="AB67" s="213"/>
      <c r="AC67" s="213"/>
      <c r="AD67" s="213"/>
      <c r="AE67" s="213"/>
      <c r="AF67" s="213"/>
      <c r="AG67" s="213" t="s">
        <v>200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5">
      <c r="A68" s="220"/>
      <c r="B68" s="221"/>
      <c r="C68" s="261" t="s">
        <v>265</v>
      </c>
      <c r="D68" s="251"/>
      <c r="E68" s="251"/>
      <c r="F68" s="251"/>
      <c r="G68" s="251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217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5">
      <c r="A69" s="220"/>
      <c r="B69" s="221"/>
      <c r="C69" s="260" t="s">
        <v>269</v>
      </c>
      <c r="D69" s="247"/>
      <c r="E69" s="248">
        <v>4.0999999999999996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203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0.399999999999999" outlineLevel="1" x14ac:dyDescent="0.25">
      <c r="A70" s="232">
        <v>17</v>
      </c>
      <c r="B70" s="233" t="s">
        <v>270</v>
      </c>
      <c r="C70" s="242" t="s">
        <v>271</v>
      </c>
      <c r="D70" s="234" t="s">
        <v>206</v>
      </c>
      <c r="E70" s="235">
        <v>1.1105</v>
      </c>
      <c r="F70" s="236"/>
      <c r="G70" s="237">
        <f>ROUND(E70*F70,2)</f>
        <v>0</v>
      </c>
      <c r="H70" s="236"/>
      <c r="I70" s="237">
        <f>ROUND(E70*H70,2)</f>
        <v>0</v>
      </c>
      <c r="J70" s="236"/>
      <c r="K70" s="237">
        <f>ROUND(E70*J70,2)</f>
        <v>0</v>
      </c>
      <c r="L70" s="237">
        <v>21</v>
      </c>
      <c r="M70" s="237">
        <f>G70*(1+L70/100)</f>
        <v>0</v>
      </c>
      <c r="N70" s="235">
        <v>0</v>
      </c>
      <c r="O70" s="235">
        <f>ROUND(E70*N70,2)</f>
        <v>0</v>
      </c>
      <c r="P70" s="235">
        <v>2.2000000000000001E-3</v>
      </c>
      <c r="Q70" s="235">
        <f>ROUND(E70*P70,2)</f>
        <v>0</v>
      </c>
      <c r="R70" s="237" t="s">
        <v>272</v>
      </c>
      <c r="S70" s="237" t="s">
        <v>163</v>
      </c>
      <c r="T70" s="238" t="s">
        <v>163</v>
      </c>
      <c r="U70" s="223">
        <v>0.04</v>
      </c>
      <c r="V70" s="223">
        <f>ROUND(E70*U70,2)</f>
        <v>0.04</v>
      </c>
      <c r="W70" s="223"/>
      <c r="X70" s="223" t="s">
        <v>199</v>
      </c>
      <c r="Y70" s="223" t="s">
        <v>166</v>
      </c>
      <c r="Z70" s="213"/>
      <c r="AA70" s="213"/>
      <c r="AB70" s="213"/>
      <c r="AC70" s="213"/>
      <c r="AD70" s="213"/>
      <c r="AE70" s="213"/>
      <c r="AF70" s="213"/>
      <c r="AG70" s="213" t="s">
        <v>200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 x14ac:dyDescent="0.25">
      <c r="A71" s="220"/>
      <c r="B71" s="221"/>
      <c r="C71" s="260" t="s">
        <v>273</v>
      </c>
      <c r="D71" s="247"/>
      <c r="E71" s="248">
        <v>0.32800000000000001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203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5">
      <c r="A72" s="220"/>
      <c r="B72" s="221"/>
      <c r="C72" s="260" t="s">
        <v>219</v>
      </c>
      <c r="D72" s="247"/>
      <c r="E72" s="248">
        <v>0.78249999999999997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203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32">
        <v>18</v>
      </c>
      <c r="B73" s="233" t="s">
        <v>274</v>
      </c>
      <c r="C73" s="242" t="s">
        <v>275</v>
      </c>
      <c r="D73" s="234" t="s">
        <v>206</v>
      </c>
      <c r="E73" s="235">
        <v>139.63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21</v>
      </c>
      <c r="M73" s="237">
        <f>G73*(1+L73/100)</f>
        <v>0</v>
      </c>
      <c r="N73" s="235">
        <v>0</v>
      </c>
      <c r="O73" s="235">
        <f>ROUND(E73*N73,2)</f>
        <v>0</v>
      </c>
      <c r="P73" s="235">
        <v>2E-3</v>
      </c>
      <c r="Q73" s="235">
        <f>ROUND(E73*P73,2)</f>
        <v>0.28000000000000003</v>
      </c>
      <c r="R73" s="237" t="s">
        <v>211</v>
      </c>
      <c r="S73" s="237" t="s">
        <v>163</v>
      </c>
      <c r="T73" s="238" t="s">
        <v>163</v>
      </c>
      <c r="U73" s="223">
        <v>0.1</v>
      </c>
      <c r="V73" s="223">
        <f>ROUND(E73*U73,2)</f>
        <v>13.96</v>
      </c>
      <c r="W73" s="223"/>
      <c r="X73" s="223" t="s">
        <v>199</v>
      </c>
      <c r="Y73" s="223" t="s">
        <v>166</v>
      </c>
      <c r="Z73" s="213"/>
      <c r="AA73" s="213"/>
      <c r="AB73" s="213"/>
      <c r="AC73" s="213"/>
      <c r="AD73" s="213"/>
      <c r="AE73" s="213"/>
      <c r="AF73" s="213"/>
      <c r="AG73" s="213" t="s">
        <v>200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5">
      <c r="A74" s="220"/>
      <c r="B74" s="221"/>
      <c r="C74" s="260" t="s">
        <v>276</v>
      </c>
      <c r="D74" s="247"/>
      <c r="E74" s="248">
        <v>72.13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203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3" x14ac:dyDescent="0.25">
      <c r="A75" s="220"/>
      <c r="B75" s="221"/>
      <c r="C75" s="260" t="s">
        <v>277</v>
      </c>
      <c r="D75" s="247"/>
      <c r="E75" s="248">
        <v>67.5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203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32">
        <v>19</v>
      </c>
      <c r="B76" s="233" t="s">
        <v>278</v>
      </c>
      <c r="C76" s="242" t="s">
        <v>279</v>
      </c>
      <c r="D76" s="234" t="s">
        <v>206</v>
      </c>
      <c r="E76" s="235">
        <v>67.5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5">
        <v>0</v>
      </c>
      <c r="O76" s="235">
        <f>ROUND(E76*N76,2)</f>
        <v>0</v>
      </c>
      <c r="P76" s="235">
        <v>1E-3</v>
      </c>
      <c r="Q76" s="235">
        <f>ROUND(E76*P76,2)</f>
        <v>7.0000000000000007E-2</v>
      </c>
      <c r="R76" s="237" t="s">
        <v>280</v>
      </c>
      <c r="S76" s="237" t="s">
        <v>163</v>
      </c>
      <c r="T76" s="238" t="s">
        <v>163</v>
      </c>
      <c r="U76" s="223">
        <v>0.11</v>
      </c>
      <c r="V76" s="223">
        <f>ROUND(E76*U76,2)</f>
        <v>7.43</v>
      </c>
      <c r="W76" s="223"/>
      <c r="X76" s="223" t="s">
        <v>199</v>
      </c>
      <c r="Y76" s="223" t="s">
        <v>166</v>
      </c>
      <c r="Z76" s="213"/>
      <c r="AA76" s="213"/>
      <c r="AB76" s="213"/>
      <c r="AC76" s="213"/>
      <c r="AD76" s="213"/>
      <c r="AE76" s="213"/>
      <c r="AF76" s="213"/>
      <c r="AG76" s="213" t="s">
        <v>200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5">
      <c r="A77" s="220"/>
      <c r="B77" s="221"/>
      <c r="C77" s="260" t="s">
        <v>231</v>
      </c>
      <c r="D77" s="247"/>
      <c r="E77" s="248">
        <v>67.5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203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52">
        <v>20</v>
      </c>
      <c r="B78" s="253" t="s">
        <v>281</v>
      </c>
      <c r="C78" s="264" t="s">
        <v>282</v>
      </c>
      <c r="D78" s="254" t="s">
        <v>223</v>
      </c>
      <c r="E78" s="255">
        <v>3</v>
      </c>
      <c r="F78" s="256"/>
      <c r="G78" s="257">
        <f>ROUND(E78*F78,2)</f>
        <v>0</v>
      </c>
      <c r="H78" s="256"/>
      <c r="I78" s="257">
        <f>ROUND(E78*H78,2)</f>
        <v>0</v>
      </c>
      <c r="J78" s="256"/>
      <c r="K78" s="257">
        <f>ROUND(E78*J78,2)</f>
        <v>0</v>
      </c>
      <c r="L78" s="257">
        <v>21</v>
      </c>
      <c r="M78" s="257">
        <f>G78*(1+L78/100)</f>
        <v>0</v>
      </c>
      <c r="N78" s="255">
        <v>8.0000000000000007E-5</v>
      </c>
      <c r="O78" s="255">
        <f>ROUND(E78*N78,2)</f>
        <v>0</v>
      </c>
      <c r="P78" s="255">
        <v>4.675E-2</v>
      </c>
      <c r="Q78" s="255">
        <f>ROUND(E78*P78,2)</f>
        <v>0.14000000000000001</v>
      </c>
      <c r="R78" s="257"/>
      <c r="S78" s="257" t="s">
        <v>198</v>
      </c>
      <c r="T78" s="258" t="s">
        <v>230</v>
      </c>
      <c r="U78" s="223">
        <v>0.36</v>
      </c>
      <c r="V78" s="223">
        <f>ROUND(E78*U78,2)</f>
        <v>1.08</v>
      </c>
      <c r="W78" s="223"/>
      <c r="X78" s="223" t="s">
        <v>199</v>
      </c>
      <c r="Y78" s="223" t="s">
        <v>166</v>
      </c>
      <c r="Z78" s="213"/>
      <c r="AA78" s="213"/>
      <c r="AB78" s="213"/>
      <c r="AC78" s="213"/>
      <c r="AD78" s="213"/>
      <c r="AE78" s="213"/>
      <c r="AF78" s="213"/>
      <c r="AG78" s="213" t="s">
        <v>200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5">
      <c r="A79" s="232">
        <v>21</v>
      </c>
      <c r="B79" s="233" t="s">
        <v>283</v>
      </c>
      <c r="C79" s="242" t="s">
        <v>284</v>
      </c>
      <c r="D79" s="234" t="s">
        <v>206</v>
      </c>
      <c r="E79" s="235">
        <v>19.768000000000001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21</v>
      </c>
      <c r="M79" s="237">
        <f>G79*(1+L79/100)</f>
        <v>0</v>
      </c>
      <c r="N79" s="235">
        <v>0</v>
      </c>
      <c r="O79" s="235">
        <f>ROUND(E79*N79,2)</f>
        <v>0</v>
      </c>
      <c r="P79" s="235">
        <v>4.0000000000000001E-3</v>
      </c>
      <c r="Q79" s="235">
        <f>ROUND(E79*P79,2)</f>
        <v>0.08</v>
      </c>
      <c r="R79" s="237"/>
      <c r="S79" s="237" t="s">
        <v>198</v>
      </c>
      <c r="T79" s="238" t="s">
        <v>230</v>
      </c>
      <c r="U79" s="223">
        <v>0.41</v>
      </c>
      <c r="V79" s="223">
        <f>ROUND(E79*U79,2)</f>
        <v>8.1</v>
      </c>
      <c r="W79" s="223"/>
      <c r="X79" s="223" t="s">
        <v>199</v>
      </c>
      <c r="Y79" s="223" t="s">
        <v>166</v>
      </c>
      <c r="Z79" s="213"/>
      <c r="AA79" s="213"/>
      <c r="AB79" s="213"/>
      <c r="AC79" s="213"/>
      <c r="AD79" s="213"/>
      <c r="AE79" s="213"/>
      <c r="AF79" s="213"/>
      <c r="AG79" s="213" t="s">
        <v>200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5">
      <c r="A80" s="220"/>
      <c r="B80" s="221"/>
      <c r="C80" s="260" t="s">
        <v>285</v>
      </c>
      <c r="D80" s="247"/>
      <c r="E80" s="248">
        <v>19.768000000000001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203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32">
        <v>22</v>
      </c>
      <c r="B81" s="233" t="s">
        <v>286</v>
      </c>
      <c r="C81" s="242" t="s">
        <v>287</v>
      </c>
      <c r="D81" s="234" t="s">
        <v>206</v>
      </c>
      <c r="E81" s="235">
        <v>190.51132000000001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5">
        <v>0</v>
      </c>
      <c r="O81" s="235">
        <f>ROUND(E81*N81,2)</f>
        <v>0</v>
      </c>
      <c r="P81" s="235">
        <v>5.0000000000000001E-3</v>
      </c>
      <c r="Q81" s="235">
        <f>ROUND(E81*P81,2)</f>
        <v>0.95</v>
      </c>
      <c r="R81" s="237"/>
      <c r="S81" s="237" t="s">
        <v>198</v>
      </c>
      <c r="T81" s="238" t="s">
        <v>163</v>
      </c>
      <c r="U81" s="223">
        <v>0.51</v>
      </c>
      <c r="V81" s="223">
        <f>ROUND(E81*U81,2)</f>
        <v>97.16</v>
      </c>
      <c r="W81" s="223"/>
      <c r="X81" s="223" t="s">
        <v>199</v>
      </c>
      <c r="Y81" s="223" t="s">
        <v>166</v>
      </c>
      <c r="Z81" s="213"/>
      <c r="AA81" s="213"/>
      <c r="AB81" s="213"/>
      <c r="AC81" s="213"/>
      <c r="AD81" s="213"/>
      <c r="AE81" s="213"/>
      <c r="AF81" s="213"/>
      <c r="AG81" s="213" t="s">
        <v>200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5">
      <c r="A82" s="220"/>
      <c r="B82" s="221"/>
      <c r="C82" s="260" t="s">
        <v>242</v>
      </c>
      <c r="D82" s="247"/>
      <c r="E82" s="248">
        <v>25.52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203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5">
      <c r="A83" s="220"/>
      <c r="B83" s="221"/>
      <c r="C83" s="260" t="s">
        <v>243</v>
      </c>
      <c r="D83" s="247"/>
      <c r="E83" s="248">
        <v>25.361329999999999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203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5">
      <c r="A84" s="220"/>
      <c r="B84" s="221"/>
      <c r="C84" s="260" t="s">
        <v>276</v>
      </c>
      <c r="D84" s="247"/>
      <c r="E84" s="248">
        <v>72.13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203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5">
      <c r="A85" s="220"/>
      <c r="B85" s="221"/>
      <c r="C85" s="260" t="s">
        <v>277</v>
      </c>
      <c r="D85" s="247"/>
      <c r="E85" s="248">
        <v>67.5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203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32">
        <v>23</v>
      </c>
      <c r="B86" s="233" t="s">
        <v>288</v>
      </c>
      <c r="C86" s="242" t="s">
        <v>289</v>
      </c>
      <c r="D86" s="234" t="s">
        <v>206</v>
      </c>
      <c r="E86" s="235">
        <v>16.625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21</v>
      </c>
      <c r="M86" s="237">
        <f>G86*(1+L86/100)</f>
        <v>0</v>
      </c>
      <c r="N86" s="235">
        <v>0</v>
      </c>
      <c r="O86" s="235">
        <f>ROUND(E86*N86,2)</f>
        <v>0</v>
      </c>
      <c r="P86" s="235">
        <v>5.5E-2</v>
      </c>
      <c r="Q86" s="235">
        <f>ROUND(E86*P86,2)</f>
        <v>0.91</v>
      </c>
      <c r="R86" s="237"/>
      <c r="S86" s="237" t="s">
        <v>198</v>
      </c>
      <c r="T86" s="238" t="s">
        <v>163</v>
      </c>
      <c r="U86" s="223">
        <v>0.23</v>
      </c>
      <c r="V86" s="223">
        <f>ROUND(E86*U86,2)</f>
        <v>3.82</v>
      </c>
      <c r="W86" s="223"/>
      <c r="X86" s="223" t="s">
        <v>199</v>
      </c>
      <c r="Y86" s="223" t="s">
        <v>166</v>
      </c>
      <c r="Z86" s="213"/>
      <c r="AA86" s="213"/>
      <c r="AB86" s="213"/>
      <c r="AC86" s="213"/>
      <c r="AD86" s="213"/>
      <c r="AE86" s="213"/>
      <c r="AF86" s="213"/>
      <c r="AG86" s="213" t="s">
        <v>200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5">
      <c r="A87" s="220"/>
      <c r="B87" s="221"/>
      <c r="C87" s="260" t="s">
        <v>244</v>
      </c>
      <c r="D87" s="247"/>
      <c r="E87" s="248">
        <v>16.625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203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32">
        <v>24</v>
      </c>
      <c r="B88" s="233" t="s">
        <v>290</v>
      </c>
      <c r="C88" s="242" t="s">
        <v>291</v>
      </c>
      <c r="D88" s="234" t="s">
        <v>233</v>
      </c>
      <c r="E88" s="235">
        <v>28.45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5">
        <v>0.14369000000000001</v>
      </c>
      <c r="O88" s="235">
        <f>ROUND(E88*N88,2)</f>
        <v>4.09</v>
      </c>
      <c r="P88" s="235">
        <v>0</v>
      </c>
      <c r="Q88" s="235">
        <f>ROUND(E88*P88,2)</f>
        <v>0</v>
      </c>
      <c r="R88" s="237"/>
      <c r="S88" s="237" t="s">
        <v>198</v>
      </c>
      <c r="T88" s="238" t="s">
        <v>164</v>
      </c>
      <c r="U88" s="223">
        <v>30</v>
      </c>
      <c r="V88" s="223">
        <f>ROUND(E88*U88,2)</f>
        <v>853.5</v>
      </c>
      <c r="W88" s="223"/>
      <c r="X88" s="223" t="s">
        <v>199</v>
      </c>
      <c r="Y88" s="223" t="s">
        <v>166</v>
      </c>
      <c r="Z88" s="213"/>
      <c r="AA88" s="213"/>
      <c r="AB88" s="213"/>
      <c r="AC88" s="213"/>
      <c r="AD88" s="213"/>
      <c r="AE88" s="213"/>
      <c r="AF88" s="213"/>
      <c r="AG88" s="213" t="s">
        <v>200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5">
      <c r="A89" s="220"/>
      <c r="B89" s="221"/>
      <c r="C89" s="243" t="s">
        <v>201</v>
      </c>
      <c r="D89" s="239"/>
      <c r="E89" s="239"/>
      <c r="F89" s="239"/>
      <c r="G89" s="239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169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5">
      <c r="A90" s="220"/>
      <c r="B90" s="221"/>
      <c r="C90" s="260" t="s">
        <v>292</v>
      </c>
      <c r="D90" s="247"/>
      <c r="E90" s="248">
        <v>28.45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203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32">
        <v>25</v>
      </c>
      <c r="B91" s="233" t="s">
        <v>293</v>
      </c>
      <c r="C91" s="242" t="s">
        <v>294</v>
      </c>
      <c r="D91" s="234" t="s">
        <v>206</v>
      </c>
      <c r="E91" s="235">
        <v>60.576999999999998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35">
        <v>0.14369000000000001</v>
      </c>
      <c r="O91" s="235">
        <f>ROUND(E91*N91,2)</f>
        <v>8.6999999999999993</v>
      </c>
      <c r="P91" s="235">
        <v>0</v>
      </c>
      <c r="Q91" s="235">
        <f>ROUND(E91*P91,2)</f>
        <v>0</v>
      </c>
      <c r="R91" s="237"/>
      <c r="S91" s="237" t="s">
        <v>198</v>
      </c>
      <c r="T91" s="238" t="s">
        <v>164</v>
      </c>
      <c r="U91" s="223">
        <v>30</v>
      </c>
      <c r="V91" s="223">
        <f>ROUND(E91*U91,2)</f>
        <v>1817.31</v>
      </c>
      <c r="W91" s="223"/>
      <c r="X91" s="223" t="s">
        <v>199</v>
      </c>
      <c r="Y91" s="223" t="s">
        <v>166</v>
      </c>
      <c r="Z91" s="213"/>
      <c r="AA91" s="213"/>
      <c r="AB91" s="213"/>
      <c r="AC91" s="213"/>
      <c r="AD91" s="213"/>
      <c r="AE91" s="213"/>
      <c r="AF91" s="213"/>
      <c r="AG91" s="213" t="s">
        <v>200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5">
      <c r="A92" s="220"/>
      <c r="B92" s="221"/>
      <c r="C92" s="243" t="s">
        <v>201</v>
      </c>
      <c r="D92" s="239"/>
      <c r="E92" s="239"/>
      <c r="F92" s="239"/>
      <c r="G92" s="239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169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5">
      <c r="A93" s="220"/>
      <c r="B93" s="221"/>
      <c r="C93" s="260" t="s">
        <v>295</v>
      </c>
      <c r="D93" s="247"/>
      <c r="E93" s="248">
        <v>60.576999999999998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203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5">
      <c r="A94" s="225" t="s">
        <v>158</v>
      </c>
      <c r="B94" s="226" t="s">
        <v>93</v>
      </c>
      <c r="C94" s="241" t="s">
        <v>94</v>
      </c>
      <c r="D94" s="227"/>
      <c r="E94" s="228"/>
      <c r="F94" s="229"/>
      <c r="G94" s="229">
        <f>SUMIF(AG95:AG99,"&lt;&gt;NOR",G95:G99)</f>
        <v>0</v>
      </c>
      <c r="H94" s="229"/>
      <c r="I94" s="229">
        <f>SUM(I95:I99)</f>
        <v>0</v>
      </c>
      <c r="J94" s="229"/>
      <c r="K94" s="229">
        <f>SUM(K95:K99)</f>
        <v>0</v>
      </c>
      <c r="L94" s="229"/>
      <c r="M94" s="229">
        <f>SUM(M95:M99)</f>
        <v>0</v>
      </c>
      <c r="N94" s="228"/>
      <c r="O94" s="228">
        <f>SUM(O95:O99)</f>
        <v>0</v>
      </c>
      <c r="P94" s="228"/>
      <c r="Q94" s="228">
        <f>SUM(Q95:Q99)</f>
        <v>0</v>
      </c>
      <c r="R94" s="229"/>
      <c r="S94" s="229"/>
      <c r="T94" s="230"/>
      <c r="U94" s="224"/>
      <c r="V94" s="224">
        <f>SUM(V95:V99)</f>
        <v>27.49</v>
      </c>
      <c r="W94" s="224"/>
      <c r="X94" s="224"/>
      <c r="Y94" s="224"/>
      <c r="AG94" t="s">
        <v>159</v>
      </c>
    </row>
    <row r="95" spans="1:60" ht="20.399999999999999" outlineLevel="1" x14ac:dyDescent="0.25">
      <c r="A95" s="232">
        <v>26</v>
      </c>
      <c r="B95" s="233" t="s">
        <v>296</v>
      </c>
      <c r="C95" s="242" t="s">
        <v>297</v>
      </c>
      <c r="D95" s="234" t="s">
        <v>298</v>
      </c>
      <c r="E95" s="235">
        <v>14.52915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21</v>
      </c>
      <c r="M95" s="237">
        <f>G95*(1+L95/100)</f>
        <v>0</v>
      </c>
      <c r="N95" s="235">
        <v>0</v>
      </c>
      <c r="O95" s="235">
        <f>ROUND(E95*N95,2)</f>
        <v>0</v>
      </c>
      <c r="P95" s="235">
        <v>0</v>
      </c>
      <c r="Q95" s="235">
        <f>ROUND(E95*P95,2)</f>
        <v>0</v>
      </c>
      <c r="R95" s="237" t="s">
        <v>299</v>
      </c>
      <c r="S95" s="237" t="s">
        <v>163</v>
      </c>
      <c r="T95" s="238" t="s">
        <v>163</v>
      </c>
      <c r="U95" s="223">
        <v>1.8919999999999999</v>
      </c>
      <c r="V95" s="223">
        <f>ROUND(E95*U95,2)</f>
        <v>27.49</v>
      </c>
      <c r="W95" s="223"/>
      <c r="X95" s="223" t="s">
        <v>300</v>
      </c>
      <c r="Y95" s="223" t="s">
        <v>166</v>
      </c>
      <c r="Z95" s="213"/>
      <c r="AA95" s="213"/>
      <c r="AB95" s="213"/>
      <c r="AC95" s="213"/>
      <c r="AD95" s="213"/>
      <c r="AE95" s="213"/>
      <c r="AF95" s="213"/>
      <c r="AG95" s="213" t="s">
        <v>301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61" t="s">
        <v>302</v>
      </c>
      <c r="D96" s="251"/>
      <c r="E96" s="251"/>
      <c r="F96" s="251"/>
      <c r="G96" s="251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217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5">
      <c r="A97" s="220"/>
      <c r="B97" s="221"/>
      <c r="C97" s="260" t="s">
        <v>303</v>
      </c>
      <c r="D97" s="247"/>
      <c r="E97" s="248"/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203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5">
      <c r="A98" s="220"/>
      <c r="B98" s="221"/>
      <c r="C98" s="260" t="s">
        <v>304</v>
      </c>
      <c r="D98" s="247"/>
      <c r="E98" s="248"/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203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5">
      <c r="A99" s="220"/>
      <c r="B99" s="221"/>
      <c r="C99" s="260" t="s">
        <v>305</v>
      </c>
      <c r="D99" s="247"/>
      <c r="E99" s="248">
        <v>14.52915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203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5">
      <c r="A100" s="225" t="s">
        <v>158</v>
      </c>
      <c r="B100" s="226" t="s">
        <v>95</v>
      </c>
      <c r="C100" s="241" t="s">
        <v>96</v>
      </c>
      <c r="D100" s="227"/>
      <c r="E100" s="228"/>
      <c r="F100" s="229"/>
      <c r="G100" s="229">
        <f>SUMIF(AG101:AG116,"&lt;&gt;NOR",G101:G116)</f>
        <v>0</v>
      </c>
      <c r="H100" s="229"/>
      <c r="I100" s="229">
        <f>SUM(I101:I116)</f>
        <v>0</v>
      </c>
      <c r="J100" s="229"/>
      <c r="K100" s="229">
        <f>SUM(K101:K116)</f>
        <v>0</v>
      </c>
      <c r="L100" s="229"/>
      <c r="M100" s="229">
        <f>SUM(M101:M116)</f>
        <v>0</v>
      </c>
      <c r="N100" s="228"/>
      <c r="O100" s="228">
        <f>SUM(O101:O116)</f>
        <v>0.01</v>
      </c>
      <c r="P100" s="228"/>
      <c r="Q100" s="228">
        <f>SUM(Q101:Q116)</f>
        <v>0</v>
      </c>
      <c r="R100" s="229"/>
      <c r="S100" s="229"/>
      <c r="T100" s="230"/>
      <c r="U100" s="224"/>
      <c r="V100" s="224">
        <f>SUM(V101:V116)</f>
        <v>0.26</v>
      </c>
      <c r="W100" s="224"/>
      <c r="X100" s="224"/>
      <c r="Y100" s="224"/>
      <c r="AG100" t="s">
        <v>159</v>
      </c>
    </row>
    <row r="101" spans="1:60" outlineLevel="1" x14ac:dyDescent="0.25">
      <c r="A101" s="232">
        <v>27</v>
      </c>
      <c r="B101" s="233" t="s">
        <v>306</v>
      </c>
      <c r="C101" s="242" t="s">
        <v>307</v>
      </c>
      <c r="D101" s="234" t="s">
        <v>206</v>
      </c>
      <c r="E101" s="235">
        <v>3.0605000000000002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21</v>
      </c>
      <c r="M101" s="237">
        <f>G101*(1+L101/100)</f>
        <v>0</v>
      </c>
      <c r="N101" s="235">
        <v>0</v>
      </c>
      <c r="O101" s="235">
        <f>ROUND(E101*N101,2)</f>
        <v>0</v>
      </c>
      <c r="P101" s="235">
        <v>0</v>
      </c>
      <c r="Q101" s="235">
        <f>ROUND(E101*P101,2)</f>
        <v>0</v>
      </c>
      <c r="R101" s="237" t="s">
        <v>272</v>
      </c>
      <c r="S101" s="237" t="s">
        <v>163</v>
      </c>
      <c r="T101" s="238" t="s">
        <v>163</v>
      </c>
      <c r="U101" s="223">
        <v>0.08</v>
      </c>
      <c r="V101" s="223">
        <f>ROUND(E101*U101,2)</f>
        <v>0.24</v>
      </c>
      <c r="W101" s="223"/>
      <c r="X101" s="223" t="s">
        <v>199</v>
      </c>
      <c r="Y101" s="223" t="s">
        <v>166</v>
      </c>
      <c r="Z101" s="213"/>
      <c r="AA101" s="213"/>
      <c r="AB101" s="213"/>
      <c r="AC101" s="213"/>
      <c r="AD101" s="213"/>
      <c r="AE101" s="213"/>
      <c r="AF101" s="213"/>
      <c r="AG101" s="213" t="s">
        <v>200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5">
      <c r="A102" s="220"/>
      <c r="B102" s="221"/>
      <c r="C102" s="260" t="s">
        <v>218</v>
      </c>
      <c r="D102" s="247"/>
      <c r="E102" s="248">
        <v>0.32800000000000001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203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5">
      <c r="A103" s="220"/>
      <c r="B103" s="221"/>
      <c r="C103" s="260" t="s">
        <v>219</v>
      </c>
      <c r="D103" s="247"/>
      <c r="E103" s="248">
        <v>0.78249999999999997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203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5">
      <c r="A104" s="220"/>
      <c r="B104" s="221"/>
      <c r="C104" s="260" t="s">
        <v>220</v>
      </c>
      <c r="D104" s="247"/>
      <c r="E104" s="248">
        <v>1.95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203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0.399999999999999" outlineLevel="1" x14ac:dyDescent="0.25">
      <c r="A105" s="232">
        <v>28</v>
      </c>
      <c r="B105" s="233" t="s">
        <v>308</v>
      </c>
      <c r="C105" s="242" t="s">
        <v>309</v>
      </c>
      <c r="D105" s="234" t="s">
        <v>206</v>
      </c>
      <c r="E105" s="235">
        <v>3.6726000000000001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21</v>
      </c>
      <c r="M105" s="237">
        <f>G105*(1+L105/100)</f>
        <v>0</v>
      </c>
      <c r="N105" s="235">
        <v>3.5000000000000001E-3</v>
      </c>
      <c r="O105" s="235">
        <f>ROUND(E105*N105,2)</f>
        <v>0.01</v>
      </c>
      <c r="P105" s="235">
        <v>0</v>
      </c>
      <c r="Q105" s="235">
        <f>ROUND(E105*P105,2)</f>
        <v>0</v>
      </c>
      <c r="R105" s="237" t="s">
        <v>310</v>
      </c>
      <c r="S105" s="237" t="s">
        <v>163</v>
      </c>
      <c r="T105" s="238" t="s">
        <v>163</v>
      </c>
      <c r="U105" s="223">
        <v>0</v>
      </c>
      <c r="V105" s="223">
        <f>ROUND(E105*U105,2)</f>
        <v>0</v>
      </c>
      <c r="W105" s="223"/>
      <c r="X105" s="223" t="s">
        <v>311</v>
      </c>
      <c r="Y105" s="223" t="s">
        <v>166</v>
      </c>
      <c r="Z105" s="213"/>
      <c r="AA105" s="213"/>
      <c r="AB105" s="213"/>
      <c r="AC105" s="213"/>
      <c r="AD105" s="213"/>
      <c r="AE105" s="213"/>
      <c r="AF105" s="213"/>
      <c r="AG105" s="213" t="s">
        <v>312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5">
      <c r="A106" s="220"/>
      <c r="B106" s="221"/>
      <c r="C106" s="262" t="s">
        <v>224</v>
      </c>
      <c r="D106" s="249"/>
      <c r="E106" s="250"/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203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5">
      <c r="A107" s="220"/>
      <c r="B107" s="221"/>
      <c r="C107" s="263" t="s">
        <v>313</v>
      </c>
      <c r="D107" s="249"/>
      <c r="E107" s="250">
        <v>0.32800000000000001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203</v>
      </c>
      <c r="AH107" s="213">
        <v>2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3" x14ac:dyDescent="0.25">
      <c r="A108" s="220"/>
      <c r="B108" s="221"/>
      <c r="C108" s="263" t="s">
        <v>314</v>
      </c>
      <c r="D108" s="249"/>
      <c r="E108" s="250">
        <v>0.78249999999999997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203</v>
      </c>
      <c r="AH108" s="213">
        <v>2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3" x14ac:dyDescent="0.25">
      <c r="A109" s="220"/>
      <c r="B109" s="221"/>
      <c r="C109" s="263" t="s">
        <v>315</v>
      </c>
      <c r="D109" s="249"/>
      <c r="E109" s="250">
        <v>1.95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203</v>
      </c>
      <c r="AH109" s="213">
        <v>2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5">
      <c r="A110" s="220"/>
      <c r="B110" s="221"/>
      <c r="C110" s="262" t="s">
        <v>226</v>
      </c>
      <c r="D110" s="249"/>
      <c r="E110" s="250"/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203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5">
      <c r="A111" s="220"/>
      <c r="B111" s="221"/>
      <c r="C111" s="260" t="s">
        <v>316</v>
      </c>
      <c r="D111" s="247"/>
      <c r="E111" s="248">
        <v>3.6726000000000001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203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32">
        <v>29</v>
      </c>
      <c r="B112" s="233" t="s">
        <v>317</v>
      </c>
      <c r="C112" s="242" t="s">
        <v>318</v>
      </c>
      <c r="D112" s="234" t="s">
        <v>298</v>
      </c>
      <c r="E112" s="235">
        <v>1.285E-2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21</v>
      </c>
      <c r="M112" s="237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7" t="s">
        <v>272</v>
      </c>
      <c r="S112" s="237" t="s">
        <v>163</v>
      </c>
      <c r="T112" s="238" t="s">
        <v>163</v>
      </c>
      <c r="U112" s="223">
        <v>1.831</v>
      </c>
      <c r="V112" s="223">
        <f>ROUND(E112*U112,2)</f>
        <v>0.02</v>
      </c>
      <c r="W112" s="223"/>
      <c r="X112" s="223" t="s">
        <v>300</v>
      </c>
      <c r="Y112" s="223" t="s">
        <v>166</v>
      </c>
      <c r="Z112" s="213"/>
      <c r="AA112" s="213"/>
      <c r="AB112" s="213"/>
      <c r="AC112" s="213"/>
      <c r="AD112" s="213"/>
      <c r="AE112" s="213"/>
      <c r="AF112" s="213"/>
      <c r="AG112" s="213" t="s">
        <v>301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5">
      <c r="A113" s="220"/>
      <c r="B113" s="221"/>
      <c r="C113" s="261" t="s">
        <v>319</v>
      </c>
      <c r="D113" s="251"/>
      <c r="E113" s="251"/>
      <c r="F113" s="251"/>
      <c r="G113" s="251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217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2" x14ac:dyDescent="0.25">
      <c r="A114" s="220"/>
      <c r="B114" s="221"/>
      <c r="C114" s="260" t="s">
        <v>303</v>
      </c>
      <c r="D114" s="247"/>
      <c r="E114" s="248"/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203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5">
      <c r="A115" s="220"/>
      <c r="B115" s="221"/>
      <c r="C115" s="260" t="s">
        <v>320</v>
      </c>
      <c r="D115" s="247"/>
      <c r="E115" s="248"/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203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 x14ac:dyDescent="0.25">
      <c r="A116" s="220"/>
      <c r="B116" s="221"/>
      <c r="C116" s="260" t="s">
        <v>321</v>
      </c>
      <c r="D116" s="247"/>
      <c r="E116" s="248">
        <v>1.285E-2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203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x14ac:dyDescent="0.25">
      <c r="A117" s="225" t="s">
        <v>158</v>
      </c>
      <c r="B117" s="226" t="s">
        <v>97</v>
      </c>
      <c r="C117" s="241" t="s">
        <v>98</v>
      </c>
      <c r="D117" s="227"/>
      <c r="E117" s="228"/>
      <c r="F117" s="229"/>
      <c r="G117" s="229">
        <f>SUMIF(AG118:AG127,"&lt;&gt;NOR",G118:G127)</f>
        <v>0</v>
      </c>
      <c r="H117" s="229"/>
      <c r="I117" s="229">
        <f>SUM(I118:I127)</f>
        <v>0</v>
      </c>
      <c r="J117" s="229"/>
      <c r="K117" s="229">
        <f>SUM(K118:K127)</f>
        <v>0</v>
      </c>
      <c r="L117" s="229"/>
      <c r="M117" s="229">
        <f>SUM(M118:M127)</f>
        <v>0</v>
      </c>
      <c r="N117" s="228"/>
      <c r="O117" s="228">
        <f>SUM(O118:O127)</f>
        <v>0.02</v>
      </c>
      <c r="P117" s="228"/>
      <c r="Q117" s="228">
        <f>SUM(Q118:Q127)</f>
        <v>0</v>
      </c>
      <c r="R117" s="229"/>
      <c r="S117" s="229"/>
      <c r="T117" s="230"/>
      <c r="U117" s="224"/>
      <c r="V117" s="224">
        <f>SUM(V118:V127)</f>
        <v>8.68</v>
      </c>
      <c r="W117" s="224"/>
      <c r="X117" s="224"/>
      <c r="Y117" s="224"/>
      <c r="AG117" t="s">
        <v>159</v>
      </c>
    </row>
    <row r="118" spans="1:60" outlineLevel="1" x14ac:dyDescent="0.25">
      <c r="A118" s="232">
        <v>30</v>
      </c>
      <c r="B118" s="233" t="s">
        <v>322</v>
      </c>
      <c r="C118" s="242" t="s">
        <v>323</v>
      </c>
      <c r="D118" s="234" t="s">
        <v>233</v>
      </c>
      <c r="E118" s="235">
        <v>15.4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5">
        <v>3.8000000000000002E-4</v>
      </c>
      <c r="O118" s="235">
        <f>ROUND(E118*N118,2)</f>
        <v>0.01</v>
      </c>
      <c r="P118" s="235">
        <v>0</v>
      </c>
      <c r="Q118" s="235">
        <f>ROUND(E118*P118,2)</f>
        <v>0</v>
      </c>
      <c r="R118" s="237" t="s">
        <v>324</v>
      </c>
      <c r="S118" s="237" t="s">
        <v>163</v>
      </c>
      <c r="T118" s="238" t="s">
        <v>163</v>
      </c>
      <c r="U118" s="223">
        <v>0.32</v>
      </c>
      <c r="V118" s="223">
        <f>ROUND(E118*U118,2)</f>
        <v>4.93</v>
      </c>
      <c r="W118" s="223"/>
      <c r="X118" s="223" t="s">
        <v>199</v>
      </c>
      <c r="Y118" s="223" t="s">
        <v>166</v>
      </c>
      <c r="Z118" s="213"/>
      <c r="AA118" s="213"/>
      <c r="AB118" s="213"/>
      <c r="AC118" s="213"/>
      <c r="AD118" s="213"/>
      <c r="AE118" s="213"/>
      <c r="AF118" s="213"/>
      <c r="AG118" s="213" t="s">
        <v>200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5">
      <c r="A119" s="220"/>
      <c r="B119" s="221"/>
      <c r="C119" s="261" t="s">
        <v>325</v>
      </c>
      <c r="D119" s="251"/>
      <c r="E119" s="251"/>
      <c r="F119" s="251"/>
      <c r="G119" s="251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217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5">
      <c r="A120" s="220"/>
      <c r="B120" s="221"/>
      <c r="C120" s="265" t="s">
        <v>326</v>
      </c>
      <c r="D120" s="259"/>
      <c r="E120" s="259"/>
      <c r="F120" s="259"/>
      <c r="G120" s="259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169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5">
      <c r="A121" s="220"/>
      <c r="B121" s="221"/>
      <c r="C121" s="260" t="s">
        <v>327</v>
      </c>
      <c r="D121" s="247"/>
      <c r="E121" s="248">
        <v>15.4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203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ht="20.399999999999999" outlineLevel="1" x14ac:dyDescent="0.25">
      <c r="A122" s="252">
        <v>31</v>
      </c>
      <c r="B122" s="253" t="s">
        <v>328</v>
      </c>
      <c r="C122" s="264" t="s">
        <v>329</v>
      </c>
      <c r="D122" s="254" t="s">
        <v>223</v>
      </c>
      <c r="E122" s="255">
        <v>4</v>
      </c>
      <c r="F122" s="256"/>
      <c r="G122" s="257">
        <f>ROUND(E122*F122,2)</f>
        <v>0</v>
      </c>
      <c r="H122" s="256"/>
      <c r="I122" s="257">
        <f>ROUND(E122*H122,2)</f>
        <v>0</v>
      </c>
      <c r="J122" s="256"/>
      <c r="K122" s="257">
        <f>ROUND(E122*J122,2)</f>
        <v>0</v>
      </c>
      <c r="L122" s="257">
        <v>21</v>
      </c>
      <c r="M122" s="257">
        <f>G122*(1+L122/100)</f>
        <v>0</v>
      </c>
      <c r="N122" s="255">
        <v>3.5899999999999999E-3</v>
      </c>
      <c r="O122" s="255">
        <f>ROUND(E122*N122,2)</f>
        <v>0.01</v>
      </c>
      <c r="P122" s="255">
        <v>0</v>
      </c>
      <c r="Q122" s="255">
        <f>ROUND(E122*P122,2)</f>
        <v>0</v>
      </c>
      <c r="R122" s="257" t="s">
        <v>324</v>
      </c>
      <c r="S122" s="257" t="s">
        <v>163</v>
      </c>
      <c r="T122" s="258" t="s">
        <v>163</v>
      </c>
      <c r="U122" s="223">
        <v>0.93</v>
      </c>
      <c r="V122" s="223">
        <f>ROUND(E122*U122,2)</f>
        <v>3.72</v>
      </c>
      <c r="W122" s="223"/>
      <c r="X122" s="223" t="s">
        <v>199</v>
      </c>
      <c r="Y122" s="223" t="s">
        <v>166</v>
      </c>
      <c r="Z122" s="213"/>
      <c r="AA122" s="213"/>
      <c r="AB122" s="213"/>
      <c r="AC122" s="213"/>
      <c r="AD122" s="213"/>
      <c r="AE122" s="213"/>
      <c r="AF122" s="213"/>
      <c r="AG122" s="213" t="s">
        <v>200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32">
        <v>32</v>
      </c>
      <c r="B123" s="233" t="s">
        <v>330</v>
      </c>
      <c r="C123" s="242" t="s">
        <v>331</v>
      </c>
      <c r="D123" s="234" t="s">
        <v>298</v>
      </c>
      <c r="E123" s="235">
        <v>2.0209999999999999E-2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21</v>
      </c>
      <c r="M123" s="237">
        <f>G123*(1+L123/100)</f>
        <v>0</v>
      </c>
      <c r="N123" s="235">
        <v>0</v>
      </c>
      <c r="O123" s="235">
        <f>ROUND(E123*N123,2)</f>
        <v>0</v>
      </c>
      <c r="P123" s="235">
        <v>0</v>
      </c>
      <c r="Q123" s="235">
        <f>ROUND(E123*P123,2)</f>
        <v>0</v>
      </c>
      <c r="R123" s="237" t="s">
        <v>324</v>
      </c>
      <c r="S123" s="237" t="s">
        <v>163</v>
      </c>
      <c r="T123" s="238" t="s">
        <v>163</v>
      </c>
      <c r="U123" s="223">
        <v>1.5229999999999999</v>
      </c>
      <c r="V123" s="223">
        <f>ROUND(E123*U123,2)</f>
        <v>0.03</v>
      </c>
      <c r="W123" s="223"/>
      <c r="X123" s="223" t="s">
        <v>300</v>
      </c>
      <c r="Y123" s="223" t="s">
        <v>166</v>
      </c>
      <c r="Z123" s="213"/>
      <c r="AA123" s="213"/>
      <c r="AB123" s="213"/>
      <c r="AC123" s="213"/>
      <c r="AD123" s="213"/>
      <c r="AE123" s="213"/>
      <c r="AF123" s="213"/>
      <c r="AG123" s="213" t="s">
        <v>301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 x14ac:dyDescent="0.25">
      <c r="A124" s="220"/>
      <c r="B124" s="221"/>
      <c r="C124" s="261" t="s">
        <v>332</v>
      </c>
      <c r="D124" s="251"/>
      <c r="E124" s="251"/>
      <c r="F124" s="251"/>
      <c r="G124" s="251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217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5">
      <c r="A125" s="220"/>
      <c r="B125" s="221"/>
      <c r="C125" s="260" t="s">
        <v>303</v>
      </c>
      <c r="D125" s="247"/>
      <c r="E125" s="248"/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203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5">
      <c r="A126" s="220"/>
      <c r="B126" s="221"/>
      <c r="C126" s="260" t="s">
        <v>333</v>
      </c>
      <c r="D126" s="247"/>
      <c r="E126" s="248"/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203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 x14ac:dyDescent="0.25">
      <c r="A127" s="220"/>
      <c r="B127" s="221"/>
      <c r="C127" s="260" t="s">
        <v>334</v>
      </c>
      <c r="D127" s="247"/>
      <c r="E127" s="248">
        <v>2.0209999999999999E-2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203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x14ac:dyDescent="0.25">
      <c r="A128" s="225" t="s">
        <v>158</v>
      </c>
      <c r="B128" s="226" t="s">
        <v>99</v>
      </c>
      <c r="C128" s="241" t="s">
        <v>100</v>
      </c>
      <c r="D128" s="227"/>
      <c r="E128" s="228"/>
      <c r="F128" s="229"/>
      <c r="G128" s="229">
        <f>SUMIF(AG129:AG129,"&lt;&gt;NOR",G129:G129)</f>
        <v>0</v>
      </c>
      <c r="H128" s="229"/>
      <c r="I128" s="229">
        <f>SUM(I129:I129)</f>
        <v>0</v>
      </c>
      <c r="J128" s="229"/>
      <c r="K128" s="229">
        <f>SUM(K129:K129)</f>
        <v>0</v>
      </c>
      <c r="L128" s="229"/>
      <c r="M128" s="229">
        <f>SUM(M129:M129)</f>
        <v>0</v>
      </c>
      <c r="N128" s="228"/>
      <c r="O128" s="228">
        <f>SUM(O129:O129)</f>
        <v>0</v>
      </c>
      <c r="P128" s="228"/>
      <c r="Q128" s="228">
        <f>SUM(Q129:Q129)</f>
        <v>0</v>
      </c>
      <c r="R128" s="229"/>
      <c r="S128" s="229"/>
      <c r="T128" s="230"/>
      <c r="U128" s="224"/>
      <c r="V128" s="224">
        <f>SUM(V129:V129)</f>
        <v>5.19</v>
      </c>
      <c r="W128" s="224"/>
      <c r="X128" s="224"/>
      <c r="Y128" s="224"/>
      <c r="AG128" t="s">
        <v>159</v>
      </c>
    </row>
    <row r="129" spans="1:60" ht="20.399999999999999" outlineLevel="1" x14ac:dyDescent="0.25">
      <c r="A129" s="252">
        <v>33</v>
      </c>
      <c r="B129" s="253" t="s">
        <v>335</v>
      </c>
      <c r="C129" s="264" t="s">
        <v>336</v>
      </c>
      <c r="D129" s="254" t="s">
        <v>223</v>
      </c>
      <c r="E129" s="255">
        <v>3</v>
      </c>
      <c r="F129" s="256"/>
      <c r="G129" s="257">
        <f>ROUND(E129*F129,2)</f>
        <v>0</v>
      </c>
      <c r="H129" s="256"/>
      <c r="I129" s="257">
        <f>ROUND(E129*H129,2)</f>
        <v>0</v>
      </c>
      <c r="J129" s="256"/>
      <c r="K129" s="257">
        <f>ROUND(E129*J129,2)</f>
        <v>0</v>
      </c>
      <c r="L129" s="257">
        <v>21</v>
      </c>
      <c r="M129" s="257">
        <f>G129*(1+L129/100)</f>
        <v>0</v>
      </c>
      <c r="N129" s="255">
        <v>0</v>
      </c>
      <c r="O129" s="255">
        <f>ROUND(E129*N129,2)</f>
        <v>0</v>
      </c>
      <c r="P129" s="255">
        <v>0</v>
      </c>
      <c r="Q129" s="255">
        <f>ROUND(E129*P129,2)</f>
        <v>0</v>
      </c>
      <c r="R129" s="257"/>
      <c r="S129" s="257" t="s">
        <v>198</v>
      </c>
      <c r="T129" s="258" t="s">
        <v>164</v>
      </c>
      <c r="U129" s="223">
        <v>1.73</v>
      </c>
      <c r="V129" s="223">
        <f>ROUND(E129*U129,2)</f>
        <v>5.19</v>
      </c>
      <c r="W129" s="223"/>
      <c r="X129" s="223" t="s">
        <v>337</v>
      </c>
      <c r="Y129" s="223" t="s">
        <v>166</v>
      </c>
      <c r="Z129" s="213"/>
      <c r="AA129" s="213"/>
      <c r="AB129" s="213"/>
      <c r="AC129" s="213"/>
      <c r="AD129" s="213"/>
      <c r="AE129" s="213"/>
      <c r="AF129" s="213"/>
      <c r="AG129" s="213" t="s">
        <v>338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x14ac:dyDescent="0.25">
      <c r="A130" s="225" t="s">
        <v>158</v>
      </c>
      <c r="B130" s="226" t="s">
        <v>101</v>
      </c>
      <c r="C130" s="241" t="s">
        <v>102</v>
      </c>
      <c r="D130" s="227"/>
      <c r="E130" s="228"/>
      <c r="F130" s="229"/>
      <c r="G130" s="229">
        <f>SUMIF(AG131:AG141,"&lt;&gt;NOR",G131:G141)</f>
        <v>0</v>
      </c>
      <c r="H130" s="229"/>
      <c r="I130" s="229">
        <f>SUM(I131:I141)</f>
        <v>0</v>
      </c>
      <c r="J130" s="229"/>
      <c r="K130" s="229">
        <f>SUM(K131:K141)</f>
        <v>0</v>
      </c>
      <c r="L130" s="229"/>
      <c r="M130" s="229">
        <f>SUM(M131:M141)</f>
        <v>0</v>
      </c>
      <c r="N130" s="228"/>
      <c r="O130" s="228">
        <f>SUM(O131:O141)</f>
        <v>0.89999999999999991</v>
      </c>
      <c r="P130" s="228"/>
      <c r="Q130" s="228">
        <f>SUM(Q131:Q141)</f>
        <v>0</v>
      </c>
      <c r="R130" s="229"/>
      <c r="S130" s="229"/>
      <c r="T130" s="230"/>
      <c r="U130" s="224"/>
      <c r="V130" s="224">
        <f>SUM(V131:V141)</f>
        <v>75.25</v>
      </c>
      <c r="W130" s="224"/>
      <c r="X130" s="224"/>
      <c r="Y130" s="224"/>
      <c r="AG130" t="s">
        <v>159</v>
      </c>
    </row>
    <row r="131" spans="1:60" outlineLevel="1" x14ac:dyDescent="0.25">
      <c r="A131" s="232">
        <v>34</v>
      </c>
      <c r="B131" s="233" t="s">
        <v>339</v>
      </c>
      <c r="C131" s="242" t="s">
        <v>340</v>
      </c>
      <c r="D131" s="234" t="s">
        <v>206</v>
      </c>
      <c r="E131" s="235">
        <v>19.768000000000001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21</v>
      </c>
      <c r="M131" s="237">
        <f>G131*(1+L131/100)</f>
        <v>0</v>
      </c>
      <c r="N131" s="235">
        <v>4.0000000000000003E-5</v>
      </c>
      <c r="O131" s="235">
        <f>ROUND(E131*N131,2)</f>
        <v>0</v>
      </c>
      <c r="P131" s="235">
        <v>0</v>
      </c>
      <c r="Q131" s="235">
        <f>ROUND(E131*P131,2)</f>
        <v>0</v>
      </c>
      <c r="R131" s="237"/>
      <c r="S131" s="237" t="s">
        <v>198</v>
      </c>
      <c r="T131" s="238" t="s">
        <v>230</v>
      </c>
      <c r="U131" s="223">
        <v>1.238</v>
      </c>
      <c r="V131" s="223">
        <f>ROUND(E131*U131,2)</f>
        <v>24.47</v>
      </c>
      <c r="W131" s="223"/>
      <c r="X131" s="223" t="s">
        <v>199</v>
      </c>
      <c r="Y131" s="223" t="s">
        <v>166</v>
      </c>
      <c r="Z131" s="213"/>
      <c r="AA131" s="213"/>
      <c r="AB131" s="213"/>
      <c r="AC131" s="213"/>
      <c r="AD131" s="213"/>
      <c r="AE131" s="213"/>
      <c r="AF131" s="213"/>
      <c r="AG131" s="213" t="s">
        <v>200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5">
      <c r="A132" s="220"/>
      <c r="B132" s="221"/>
      <c r="C132" s="260" t="s">
        <v>341</v>
      </c>
      <c r="D132" s="247"/>
      <c r="E132" s="248">
        <v>19.768000000000001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203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32">
        <v>35</v>
      </c>
      <c r="B133" s="233" t="s">
        <v>342</v>
      </c>
      <c r="C133" s="242" t="s">
        <v>343</v>
      </c>
      <c r="D133" s="234" t="s">
        <v>206</v>
      </c>
      <c r="E133" s="235">
        <v>16.625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35">
        <v>5.2500000000000003E-3</v>
      </c>
      <c r="O133" s="235">
        <f>ROUND(E133*N133,2)</f>
        <v>0.09</v>
      </c>
      <c r="P133" s="235">
        <v>0</v>
      </c>
      <c r="Q133" s="235">
        <f>ROUND(E133*P133,2)</f>
        <v>0</v>
      </c>
      <c r="R133" s="237"/>
      <c r="S133" s="237" t="s">
        <v>198</v>
      </c>
      <c r="T133" s="238" t="s">
        <v>164</v>
      </c>
      <c r="U133" s="223">
        <v>1.57</v>
      </c>
      <c r="V133" s="223">
        <f>ROUND(E133*U133,2)</f>
        <v>26.1</v>
      </c>
      <c r="W133" s="223"/>
      <c r="X133" s="223" t="s">
        <v>199</v>
      </c>
      <c r="Y133" s="223" t="s">
        <v>166</v>
      </c>
      <c r="Z133" s="213"/>
      <c r="AA133" s="213"/>
      <c r="AB133" s="213"/>
      <c r="AC133" s="213"/>
      <c r="AD133" s="213"/>
      <c r="AE133" s="213"/>
      <c r="AF133" s="213"/>
      <c r="AG133" s="213" t="s">
        <v>200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2" x14ac:dyDescent="0.25">
      <c r="A134" s="220"/>
      <c r="B134" s="221"/>
      <c r="C134" s="243" t="s">
        <v>344</v>
      </c>
      <c r="D134" s="239"/>
      <c r="E134" s="239"/>
      <c r="F134" s="239"/>
      <c r="G134" s="239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169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2" x14ac:dyDescent="0.25">
      <c r="A135" s="220"/>
      <c r="B135" s="221"/>
      <c r="C135" s="260" t="s">
        <v>244</v>
      </c>
      <c r="D135" s="247"/>
      <c r="E135" s="248">
        <v>16.625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203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5">
      <c r="A136" s="232">
        <v>36</v>
      </c>
      <c r="B136" s="233" t="s">
        <v>345</v>
      </c>
      <c r="C136" s="242" t="s">
        <v>346</v>
      </c>
      <c r="D136" s="234" t="s">
        <v>206</v>
      </c>
      <c r="E136" s="235">
        <v>50.881320000000002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5">
        <v>4.1000000000000003E-3</v>
      </c>
      <c r="O136" s="235">
        <f>ROUND(E136*N136,2)</f>
        <v>0.21</v>
      </c>
      <c r="P136" s="235">
        <v>0</v>
      </c>
      <c r="Q136" s="235">
        <f>ROUND(E136*P136,2)</f>
        <v>0</v>
      </c>
      <c r="R136" s="237"/>
      <c r="S136" s="237" t="s">
        <v>198</v>
      </c>
      <c r="T136" s="238" t="s">
        <v>164</v>
      </c>
      <c r="U136" s="223">
        <v>0.48499999999999999</v>
      </c>
      <c r="V136" s="223">
        <f>ROUND(E136*U136,2)</f>
        <v>24.68</v>
      </c>
      <c r="W136" s="223"/>
      <c r="X136" s="223" t="s">
        <v>199</v>
      </c>
      <c r="Y136" s="223" t="s">
        <v>166</v>
      </c>
      <c r="Z136" s="213"/>
      <c r="AA136" s="213"/>
      <c r="AB136" s="213"/>
      <c r="AC136" s="213"/>
      <c r="AD136" s="213"/>
      <c r="AE136" s="213"/>
      <c r="AF136" s="213"/>
      <c r="AG136" s="213" t="s">
        <v>200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2" x14ac:dyDescent="0.25">
      <c r="A137" s="220"/>
      <c r="B137" s="221"/>
      <c r="C137" s="243" t="s">
        <v>344</v>
      </c>
      <c r="D137" s="239"/>
      <c r="E137" s="239"/>
      <c r="F137" s="239"/>
      <c r="G137" s="239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169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2" x14ac:dyDescent="0.25">
      <c r="A138" s="220"/>
      <c r="B138" s="221"/>
      <c r="C138" s="260" t="s">
        <v>242</v>
      </c>
      <c r="D138" s="247"/>
      <c r="E138" s="248">
        <v>25.52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203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5">
      <c r="A139" s="220"/>
      <c r="B139" s="221"/>
      <c r="C139" s="260" t="s">
        <v>243</v>
      </c>
      <c r="D139" s="247"/>
      <c r="E139" s="248">
        <v>25.361329999999999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203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32">
        <v>37</v>
      </c>
      <c r="B140" s="233" t="s">
        <v>347</v>
      </c>
      <c r="C140" s="242" t="s">
        <v>348</v>
      </c>
      <c r="D140" s="234" t="s">
        <v>206</v>
      </c>
      <c r="E140" s="235">
        <v>141.47</v>
      </c>
      <c r="F140" s="236"/>
      <c r="G140" s="237">
        <f>ROUND(E140*F140,2)</f>
        <v>0</v>
      </c>
      <c r="H140" s="236"/>
      <c r="I140" s="237">
        <f>ROUND(E140*H140,2)</f>
        <v>0</v>
      </c>
      <c r="J140" s="236"/>
      <c r="K140" s="237">
        <f>ROUND(E140*J140,2)</f>
        <v>0</v>
      </c>
      <c r="L140" s="237">
        <v>21</v>
      </c>
      <c r="M140" s="237">
        <f>G140*(1+L140/100)</f>
        <v>0</v>
      </c>
      <c r="N140" s="235">
        <v>4.2700000000000004E-3</v>
      </c>
      <c r="O140" s="235">
        <f>ROUND(E140*N140,2)</f>
        <v>0.6</v>
      </c>
      <c r="P140" s="235">
        <v>0</v>
      </c>
      <c r="Q140" s="235">
        <f>ROUND(E140*P140,2)</f>
        <v>0</v>
      </c>
      <c r="R140" s="237"/>
      <c r="S140" s="237" t="s">
        <v>198</v>
      </c>
      <c r="T140" s="238" t="s">
        <v>164</v>
      </c>
      <c r="U140" s="223">
        <v>0</v>
      </c>
      <c r="V140" s="223">
        <f>ROUND(E140*U140,2)</f>
        <v>0</v>
      </c>
      <c r="W140" s="223"/>
      <c r="X140" s="223" t="s">
        <v>337</v>
      </c>
      <c r="Y140" s="223" t="s">
        <v>166</v>
      </c>
      <c r="Z140" s="213"/>
      <c r="AA140" s="213"/>
      <c r="AB140" s="213"/>
      <c r="AC140" s="213"/>
      <c r="AD140" s="213"/>
      <c r="AE140" s="213"/>
      <c r="AF140" s="213"/>
      <c r="AG140" s="213" t="s">
        <v>338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2" x14ac:dyDescent="0.25">
      <c r="A141" s="220"/>
      <c r="B141" s="221"/>
      <c r="C141" s="260" t="s">
        <v>241</v>
      </c>
      <c r="D141" s="247"/>
      <c r="E141" s="248">
        <v>141.47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203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x14ac:dyDescent="0.25">
      <c r="A142" s="225" t="s">
        <v>158</v>
      </c>
      <c r="B142" s="226" t="s">
        <v>103</v>
      </c>
      <c r="C142" s="241" t="s">
        <v>104</v>
      </c>
      <c r="D142" s="227"/>
      <c r="E142" s="228"/>
      <c r="F142" s="229"/>
      <c r="G142" s="229">
        <f>SUMIF(AG143:AG146,"&lt;&gt;NOR",G143:G146)</f>
        <v>0</v>
      </c>
      <c r="H142" s="229"/>
      <c r="I142" s="229">
        <f>SUM(I143:I146)</f>
        <v>0</v>
      </c>
      <c r="J142" s="229"/>
      <c r="K142" s="229">
        <f>SUM(K143:K146)</f>
        <v>0</v>
      </c>
      <c r="L142" s="229"/>
      <c r="M142" s="229">
        <f>SUM(M143:M146)</f>
        <v>0</v>
      </c>
      <c r="N142" s="228"/>
      <c r="O142" s="228">
        <f>SUM(O143:O146)</f>
        <v>0.03</v>
      </c>
      <c r="P142" s="228"/>
      <c r="Q142" s="228">
        <f>SUM(Q143:Q146)</f>
        <v>0</v>
      </c>
      <c r="R142" s="229"/>
      <c r="S142" s="229"/>
      <c r="T142" s="230"/>
      <c r="U142" s="224"/>
      <c r="V142" s="224">
        <f>SUM(V143:V146)</f>
        <v>0</v>
      </c>
      <c r="W142" s="224"/>
      <c r="X142" s="224"/>
      <c r="Y142" s="224"/>
      <c r="AG142" t="s">
        <v>159</v>
      </c>
    </row>
    <row r="143" spans="1:60" ht="20.399999999999999" outlineLevel="1" x14ac:dyDescent="0.25">
      <c r="A143" s="232">
        <v>38</v>
      </c>
      <c r="B143" s="233" t="s">
        <v>349</v>
      </c>
      <c r="C143" s="242" t="s">
        <v>350</v>
      </c>
      <c r="D143" s="234"/>
      <c r="E143" s="235">
        <v>0</v>
      </c>
      <c r="F143" s="236"/>
      <c r="G143" s="237">
        <f>ROUND(E143*F143,2)</f>
        <v>0</v>
      </c>
      <c r="H143" s="236"/>
      <c r="I143" s="237">
        <f>ROUND(E143*H143,2)</f>
        <v>0</v>
      </c>
      <c r="J143" s="236"/>
      <c r="K143" s="237">
        <f>ROUND(E143*J143,2)</f>
        <v>0</v>
      </c>
      <c r="L143" s="237">
        <v>21</v>
      </c>
      <c r="M143" s="237">
        <f>G143*(1+L143/100)</f>
        <v>0</v>
      </c>
      <c r="N143" s="235">
        <v>0</v>
      </c>
      <c r="O143" s="235">
        <f>ROUND(E143*N143,2)</f>
        <v>0</v>
      </c>
      <c r="P143" s="235">
        <v>0</v>
      </c>
      <c r="Q143" s="235">
        <f>ROUND(E143*P143,2)</f>
        <v>0</v>
      </c>
      <c r="R143" s="237"/>
      <c r="S143" s="237" t="s">
        <v>198</v>
      </c>
      <c r="T143" s="238" t="s">
        <v>164</v>
      </c>
      <c r="U143" s="223">
        <v>0</v>
      </c>
      <c r="V143" s="223">
        <f>ROUND(E143*U143,2)</f>
        <v>0</v>
      </c>
      <c r="W143" s="223"/>
      <c r="X143" s="223" t="s">
        <v>337</v>
      </c>
      <c r="Y143" s="223" t="s">
        <v>166</v>
      </c>
      <c r="Z143" s="213"/>
      <c r="AA143" s="213"/>
      <c r="AB143" s="213"/>
      <c r="AC143" s="213"/>
      <c r="AD143" s="213"/>
      <c r="AE143" s="213"/>
      <c r="AF143" s="213"/>
      <c r="AG143" s="213" t="s">
        <v>338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2" x14ac:dyDescent="0.25">
      <c r="A144" s="220"/>
      <c r="B144" s="221"/>
      <c r="C144" s="243" t="s">
        <v>351</v>
      </c>
      <c r="D144" s="239"/>
      <c r="E144" s="239"/>
      <c r="F144" s="239"/>
      <c r="G144" s="239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169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0.399999999999999" outlineLevel="1" x14ac:dyDescent="0.25">
      <c r="A145" s="252">
        <v>39</v>
      </c>
      <c r="B145" s="253" t="s">
        <v>352</v>
      </c>
      <c r="C145" s="264" t="s">
        <v>353</v>
      </c>
      <c r="D145" s="254" t="s">
        <v>354</v>
      </c>
      <c r="E145" s="255">
        <v>1</v>
      </c>
      <c r="F145" s="256"/>
      <c r="G145" s="257">
        <f>ROUND(E145*F145,2)</f>
        <v>0</v>
      </c>
      <c r="H145" s="256"/>
      <c r="I145" s="257">
        <f>ROUND(E145*H145,2)</f>
        <v>0</v>
      </c>
      <c r="J145" s="256"/>
      <c r="K145" s="257">
        <f>ROUND(E145*J145,2)</f>
        <v>0</v>
      </c>
      <c r="L145" s="257">
        <v>21</v>
      </c>
      <c r="M145" s="257">
        <f>G145*(1+L145/100)</f>
        <v>0</v>
      </c>
      <c r="N145" s="255">
        <v>1.2030000000000001E-2</v>
      </c>
      <c r="O145" s="255">
        <f>ROUND(E145*N145,2)</f>
        <v>0.01</v>
      </c>
      <c r="P145" s="255">
        <v>0</v>
      </c>
      <c r="Q145" s="255">
        <f>ROUND(E145*P145,2)</f>
        <v>0</v>
      </c>
      <c r="R145" s="257"/>
      <c r="S145" s="257" t="s">
        <v>198</v>
      </c>
      <c r="T145" s="258" t="s">
        <v>164</v>
      </c>
      <c r="U145" s="223">
        <v>0</v>
      </c>
      <c r="V145" s="223">
        <f>ROUND(E145*U145,2)</f>
        <v>0</v>
      </c>
      <c r="W145" s="223"/>
      <c r="X145" s="223" t="s">
        <v>337</v>
      </c>
      <c r="Y145" s="223" t="s">
        <v>166</v>
      </c>
      <c r="Z145" s="213"/>
      <c r="AA145" s="213"/>
      <c r="AB145" s="213"/>
      <c r="AC145" s="213"/>
      <c r="AD145" s="213"/>
      <c r="AE145" s="213"/>
      <c r="AF145" s="213"/>
      <c r="AG145" s="213" t="s">
        <v>338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0.399999999999999" outlineLevel="1" x14ac:dyDescent="0.25">
      <c r="A146" s="252">
        <v>40</v>
      </c>
      <c r="B146" s="253" t="s">
        <v>355</v>
      </c>
      <c r="C146" s="264" t="s">
        <v>356</v>
      </c>
      <c r="D146" s="254" t="s">
        <v>354</v>
      </c>
      <c r="E146" s="255">
        <v>2</v>
      </c>
      <c r="F146" s="256"/>
      <c r="G146" s="257">
        <f>ROUND(E146*F146,2)</f>
        <v>0</v>
      </c>
      <c r="H146" s="256"/>
      <c r="I146" s="257">
        <f>ROUND(E146*H146,2)</f>
        <v>0</v>
      </c>
      <c r="J146" s="256"/>
      <c r="K146" s="257">
        <f>ROUND(E146*J146,2)</f>
        <v>0</v>
      </c>
      <c r="L146" s="257">
        <v>21</v>
      </c>
      <c r="M146" s="257">
        <f>G146*(1+L146/100)</f>
        <v>0</v>
      </c>
      <c r="N146" s="255">
        <v>1.2030000000000001E-2</v>
      </c>
      <c r="O146" s="255">
        <f>ROUND(E146*N146,2)</f>
        <v>0.02</v>
      </c>
      <c r="P146" s="255">
        <v>0</v>
      </c>
      <c r="Q146" s="255">
        <f>ROUND(E146*P146,2)</f>
        <v>0</v>
      </c>
      <c r="R146" s="257"/>
      <c r="S146" s="257" t="s">
        <v>198</v>
      </c>
      <c r="T146" s="258" t="s">
        <v>164</v>
      </c>
      <c r="U146" s="223">
        <v>0</v>
      </c>
      <c r="V146" s="223">
        <f>ROUND(E146*U146,2)</f>
        <v>0</v>
      </c>
      <c r="W146" s="223"/>
      <c r="X146" s="223" t="s">
        <v>337</v>
      </c>
      <c r="Y146" s="223" t="s">
        <v>166</v>
      </c>
      <c r="Z146" s="213"/>
      <c r="AA146" s="213"/>
      <c r="AB146" s="213"/>
      <c r="AC146" s="213"/>
      <c r="AD146" s="213"/>
      <c r="AE146" s="213"/>
      <c r="AF146" s="213"/>
      <c r="AG146" s="213" t="s">
        <v>338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x14ac:dyDescent="0.25">
      <c r="A147" s="225" t="s">
        <v>158</v>
      </c>
      <c r="B147" s="226" t="s">
        <v>105</v>
      </c>
      <c r="C147" s="241" t="s">
        <v>106</v>
      </c>
      <c r="D147" s="227"/>
      <c r="E147" s="228"/>
      <c r="F147" s="229"/>
      <c r="G147" s="229">
        <f>SUMIF(AG148:AG151,"&lt;&gt;NOR",G148:G151)</f>
        <v>0</v>
      </c>
      <c r="H147" s="229"/>
      <c r="I147" s="229">
        <f>SUM(I148:I151)</f>
        <v>0</v>
      </c>
      <c r="J147" s="229"/>
      <c r="K147" s="229">
        <f>SUM(K148:K151)</f>
        <v>0</v>
      </c>
      <c r="L147" s="229"/>
      <c r="M147" s="229">
        <f>SUM(M148:M151)</f>
        <v>0</v>
      </c>
      <c r="N147" s="228"/>
      <c r="O147" s="228">
        <f>SUM(O148:O151)</f>
        <v>0.24</v>
      </c>
      <c r="P147" s="228"/>
      <c r="Q147" s="228">
        <f>SUM(Q148:Q151)</f>
        <v>0</v>
      </c>
      <c r="R147" s="229"/>
      <c r="S147" s="229"/>
      <c r="T147" s="230"/>
      <c r="U147" s="224"/>
      <c r="V147" s="224">
        <f>SUM(V148:V151)</f>
        <v>0</v>
      </c>
      <c r="W147" s="224"/>
      <c r="X147" s="224"/>
      <c r="Y147" s="224"/>
      <c r="AG147" t="s">
        <v>159</v>
      </c>
    </row>
    <row r="148" spans="1:60" ht="20.399999999999999" outlineLevel="1" x14ac:dyDescent="0.25">
      <c r="A148" s="232">
        <v>41</v>
      </c>
      <c r="B148" s="233" t="s">
        <v>357</v>
      </c>
      <c r="C148" s="242" t="s">
        <v>358</v>
      </c>
      <c r="D148" s="234" t="s">
        <v>206</v>
      </c>
      <c r="E148" s="235">
        <v>69.34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21</v>
      </c>
      <c r="M148" s="237">
        <f>G148*(1+L148/100)</f>
        <v>0</v>
      </c>
      <c r="N148" s="235">
        <v>3.3899999999999998E-3</v>
      </c>
      <c r="O148" s="235">
        <f>ROUND(E148*N148,2)</f>
        <v>0.24</v>
      </c>
      <c r="P148" s="235">
        <v>0</v>
      </c>
      <c r="Q148" s="235">
        <f>ROUND(E148*P148,2)</f>
        <v>0</v>
      </c>
      <c r="R148" s="237" t="s">
        <v>359</v>
      </c>
      <c r="S148" s="237" t="s">
        <v>163</v>
      </c>
      <c r="T148" s="238" t="s">
        <v>163</v>
      </c>
      <c r="U148" s="223">
        <v>0</v>
      </c>
      <c r="V148" s="223">
        <f>ROUND(E148*U148,2)</f>
        <v>0</v>
      </c>
      <c r="W148" s="223"/>
      <c r="X148" s="223" t="s">
        <v>337</v>
      </c>
      <c r="Y148" s="223" t="s">
        <v>166</v>
      </c>
      <c r="Z148" s="213"/>
      <c r="AA148" s="213"/>
      <c r="AB148" s="213"/>
      <c r="AC148" s="213"/>
      <c r="AD148" s="213"/>
      <c r="AE148" s="213"/>
      <c r="AF148" s="213"/>
      <c r="AG148" s="213" t="s">
        <v>338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ht="21" outlineLevel="2" x14ac:dyDescent="0.25">
      <c r="A149" s="220"/>
      <c r="B149" s="221"/>
      <c r="C149" s="261" t="s">
        <v>360</v>
      </c>
      <c r="D149" s="251"/>
      <c r="E149" s="251"/>
      <c r="F149" s="251"/>
      <c r="G149" s="251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217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40" t="str">
        <f>C149</f>
        <v>lepení a dodávka podlahoviny z PVC, bez podkladu. Svaření podlahoviny. Dodávka a lepení podlahových soklíků z měkčeného PVC. Pastování a vyleštění podlah.</v>
      </c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5">
      <c r="A150" s="220"/>
      <c r="B150" s="221"/>
      <c r="C150" s="265" t="s">
        <v>361</v>
      </c>
      <c r="D150" s="259"/>
      <c r="E150" s="259"/>
      <c r="F150" s="259"/>
      <c r="G150" s="259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169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5">
      <c r="A151" s="220"/>
      <c r="B151" s="221"/>
      <c r="C151" s="260" t="s">
        <v>362</v>
      </c>
      <c r="D151" s="247"/>
      <c r="E151" s="248">
        <v>69.34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203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x14ac:dyDescent="0.25">
      <c r="A152" s="225" t="s">
        <v>158</v>
      </c>
      <c r="B152" s="226" t="s">
        <v>107</v>
      </c>
      <c r="C152" s="241" t="s">
        <v>108</v>
      </c>
      <c r="D152" s="227"/>
      <c r="E152" s="228"/>
      <c r="F152" s="229"/>
      <c r="G152" s="229">
        <f>SUMIF(AG153:AG161,"&lt;&gt;NOR",G153:G161)</f>
        <v>0</v>
      </c>
      <c r="H152" s="229"/>
      <c r="I152" s="229">
        <f>SUM(I153:I161)</f>
        <v>0</v>
      </c>
      <c r="J152" s="229"/>
      <c r="K152" s="229">
        <f>SUM(K153:K161)</f>
        <v>0</v>
      </c>
      <c r="L152" s="229"/>
      <c r="M152" s="229">
        <f>SUM(M153:M161)</f>
        <v>0</v>
      </c>
      <c r="N152" s="228"/>
      <c r="O152" s="228">
        <f>SUM(O153:O161)</f>
        <v>0.22</v>
      </c>
      <c r="P152" s="228"/>
      <c r="Q152" s="228">
        <f>SUM(Q153:Q161)</f>
        <v>0</v>
      </c>
      <c r="R152" s="229"/>
      <c r="S152" s="229"/>
      <c r="T152" s="230"/>
      <c r="U152" s="224"/>
      <c r="V152" s="224">
        <f>SUM(V153:V161)</f>
        <v>28.37</v>
      </c>
      <c r="W152" s="224"/>
      <c r="X152" s="224"/>
      <c r="Y152" s="224"/>
      <c r="AG152" t="s">
        <v>159</v>
      </c>
    </row>
    <row r="153" spans="1:60" ht="20.399999999999999" outlineLevel="1" x14ac:dyDescent="0.25">
      <c r="A153" s="232">
        <v>42</v>
      </c>
      <c r="B153" s="233" t="s">
        <v>363</v>
      </c>
      <c r="C153" s="242" t="s">
        <v>364</v>
      </c>
      <c r="D153" s="234" t="s">
        <v>206</v>
      </c>
      <c r="E153" s="235">
        <v>69.34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35">
        <v>2.0000000000000001E-4</v>
      </c>
      <c r="O153" s="235">
        <f>ROUND(E153*N153,2)</f>
        <v>0.01</v>
      </c>
      <c r="P153" s="235">
        <v>0</v>
      </c>
      <c r="Q153" s="235">
        <f>ROUND(E153*P153,2)</f>
        <v>0</v>
      </c>
      <c r="R153" s="237" t="s">
        <v>365</v>
      </c>
      <c r="S153" s="237" t="s">
        <v>163</v>
      </c>
      <c r="T153" s="238" t="s">
        <v>163</v>
      </c>
      <c r="U153" s="223">
        <v>8.5000000000000006E-2</v>
      </c>
      <c r="V153" s="223">
        <f>ROUND(E153*U153,2)</f>
        <v>5.89</v>
      </c>
      <c r="W153" s="223"/>
      <c r="X153" s="223" t="s">
        <v>199</v>
      </c>
      <c r="Y153" s="223" t="s">
        <v>166</v>
      </c>
      <c r="Z153" s="213"/>
      <c r="AA153" s="213"/>
      <c r="AB153" s="213"/>
      <c r="AC153" s="213"/>
      <c r="AD153" s="213"/>
      <c r="AE153" s="213"/>
      <c r="AF153" s="213"/>
      <c r="AG153" s="213" t="s">
        <v>200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5">
      <c r="A154" s="220"/>
      <c r="B154" s="221"/>
      <c r="C154" s="260" t="s">
        <v>362</v>
      </c>
      <c r="D154" s="247"/>
      <c r="E154" s="248">
        <v>69.34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203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0.399999999999999" outlineLevel="1" x14ac:dyDescent="0.25">
      <c r="A155" s="232">
        <v>43</v>
      </c>
      <c r="B155" s="233" t="s">
        <v>366</v>
      </c>
      <c r="C155" s="242" t="s">
        <v>367</v>
      </c>
      <c r="D155" s="234" t="s">
        <v>206</v>
      </c>
      <c r="E155" s="235">
        <v>69.34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35">
        <v>3.0000000000000001E-3</v>
      </c>
      <c r="O155" s="235">
        <f>ROUND(E155*N155,2)</f>
        <v>0.21</v>
      </c>
      <c r="P155" s="235">
        <v>0</v>
      </c>
      <c r="Q155" s="235">
        <f>ROUND(E155*P155,2)</f>
        <v>0</v>
      </c>
      <c r="R155" s="237" t="s">
        <v>365</v>
      </c>
      <c r="S155" s="237" t="s">
        <v>163</v>
      </c>
      <c r="T155" s="238" t="s">
        <v>163</v>
      </c>
      <c r="U155" s="223">
        <v>0.32</v>
      </c>
      <c r="V155" s="223">
        <f>ROUND(E155*U155,2)</f>
        <v>22.19</v>
      </c>
      <c r="W155" s="223"/>
      <c r="X155" s="223" t="s">
        <v>199</v>
      </c>
      <c r="Y155" s="223" t="s">
        <v>166</v>
      </c>
      <c r="Z155" s="213"/>
      <c r="AA155" s="213"/>
      <c r="AB155" s="213"/>
      <c r="AC155" s="213"/>
      <c r="AD155" s="213"/>
      <c r="AE155" s="213"/>
      <c r="AF155" s="213"/>
      <c r="AG155" s="213" t="s">
        <v>200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2" x14ac:dyDescent="0.25">
      <c r="A156" s="220"/>
      <c r="B156" s="221"/>
      <c r="C156" s="260" t="s">
        <v>362</v>
      </c>
      <c r="D156" s="247"/>
      <c r="E156" s="248">
        <v>69.34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203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32">
        <v>44</v>
      </c>
      <c r="B157" s="233" t="s">
        <v>368</v>
      </c>
      <c r="C157" s="242" t="s">
        <v>369</v>
      </c>
      <c r="D157" s="234" t="s">
        <v>298</v>
      </c>
      <c r="E157" s="235">
        <v>0.22189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21</v>
      </c>
      <c r="M157" s="237">
        <f>G157*(1+L157/100)</f>
        <v>0</v>
      </c>
      <c r="N157" s="235">
        <v>0</v>
      </c>
      <c r="O157" s="235">
        <f>ROUND(E157*N157,2)</f>
        <v>0</v>
      </c>
      <c r="P157" s="235">
        <v>0</v>
      </c>
      <c r="Q157" s="235">
        <f>ROUND(E157*P157,2)</f>
        <v>0</v>
      </c>
      <c r="R157" s="237" t="s">
        <v>365</v>
      </c>
      <c r="S157" s="237" t="s">
        <v>163</v>
      </c>
      <c r="T157" s="238" t="s">
        <v>163</v>
      </c>
      <c r="U157" s="223">
        <v>1.321</v>
      </c>
      <c r="V157" s="223">
        <f>ROUND(E157*U157,2)</f>
        <v>0.28999999999999998</v>
      </c>
      <c r="W157" s="223"/>
      <c r="X157" s="223" t="s">
        <v>300</v>
      </c>
      <c r="Y157" s="223" t="s">
        <v>166</v>
      </c>
      <c r="Z157" s="213"/>
      <c r="AA157" s="213"/>
      <c r="AB157" s="213"/>
      <c r="AC157" s="213"/>
      <c r="AD157" s="213"/>
      <c r="AE157" s="213"/>
      <c r="AF157" s="213"/>
      <c r="AG157" s="213" t="s">
        <v>301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2" x14ac:dyDescent="0.25">
      <c r="A158" s="220"/>
      <c r="B158" s="221"/>
      <c r="C158" s="261" t="s">
        <v>319</v>
      </c>
      <c r="D158" s="251"/>
      <c r="E158" s="251"/>
      <c r="F158" s="251"/>
      <c r="G158" s="251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3"/>
      <c r="AA158" s="213"/>
      <c r="AB158" s="213"/>
      <c r="AC158" s="213"/>
      <c r="AD158" s="213"/>
      <c r="AE158" s="213"/>
      <c r="AF158" s="213"/>
      <c r="AG158" s="213" t="s">
        <v>217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5">
      <c r="A159" s="220"/>
      <c r="B159" s="221"/>
      <c r="C159" s="260" t="s">
        <v>303</v>
      </c>
      <c r="D159" s="247"/>
      <c r="E159" s="248"/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203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3" x14ac:dyDescent="0.25">
      <c r="A160" s="220"/>
      <c r="B160" s="221"/>
      <c r="C160" s="260" t="s">
        <v>370</v>
      </c>
      <c r="D160" s="247"/>
      <c r="E160" s="248"/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203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5">
      <c r="A161" s="220"/>
      <c r="B161" s="221"/>
      <c r="C161" s="260" t="s">
        <v>371</v>
      </c>
      <c r="D161" s="247"/>
      <c r="E161" s="248">
        <v>0.22189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203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x14ac:dyDescent="0.25">
      <c r="A162" s="225" t="s">
        <v>158</v>
      </c>
      <c r="B162" s="226" t="s">
        <v>109</v>
      </c>
      <c r="C162" s="241" t="s">
        <v>110</v>
      </c>
      <c r="D162" s="227"/>
      <c r="E162" s="228"/>
      <c r="F162" s="229"/>
      <c r="G162" s="229">
        <f>SUMIF(AG163:AG168,"&lt;&gt;NOR",G163:G168)</f>
        <v>0</v>
      </c>
      <c r="H162" s="229"/>
      <c r="I162" s="229">
        <f>SUM(I163:I168)</f>
        <v>0</v>
      </c>
      <c r="J162" s="229"/>
      <c r="K162" s="229">
        <f>SUM(K163:K168)</f>
        <v>0</v>
      </c>
      <c r="L162" s="229"/>
      <c r="M162" s="229">
        <f>SUM(M163:M168)</f>
        <v>0</v>
      </c>
      <c r="N162" s="228"/>
      <c r="O162" s="228">
        <f>SUM(O163:O168)</f>
        <v>0.03</v>
      </c>
      <c r="P162" s="228"/>
      <c r="Q162" s="228">
        <f>SUM(Q163:Q168)</f>
        <v>0</v>
      </c>
      <c r="R162" s="229"/>
      <c r="S162" s="229"/>
      <c r="T162" s="230"/>
      <c r="U162" s="224"/>
      <c r="V162" s="224">
        <f>SUM(V163:V168)</f>
        <v>19.579999999999998</v>
      </c>
      <c r="W162" s="224"/>
      <c r="X162" s="224"/>
      <c r="Y162" s="224"/>
      <c r="AG162" t="s">
        <v>159</v>
      </c>
    </row>
    <row r="163" spans="1:60" outlineLevel="1" x14ac:dyDescent="0.25">
      <c r="A163" s="232">
        <v>45</v>
      </c>
      <c r="B163" s="233" t="s">
        <v>372</v>
      </c>
      <c r="C163" s="242" t="s">
        <v>373</v>
      </c>
      <c r="D163" s="234" t="s">
        <v>206</v>
      </c>
      <c r="E163" s="235">
        <v>147.79519999999999</v>
      </c>
      <c r="F163" s="236"/>
      <c r="G163" s="237">
        <f>ROUND(E163*F163,2)</f>
        <v>0</v>
      </c>
      <c r="H163" s="236"/>
      <c r="I163" s="237">
        <f>ROUND(E163*H163,2)</f>
        <v>0</v>
      </c>
      <c r="J163" s="236"/>
      <c r="K163" s="237">
        <f>ROUND(E163*J163,2)</f>
        <v>0</v>
      </c>
      <c r="L163" s="237">
        <v>21</v>
      </c>
      <c r="M163" s="237">
        <f>G163*(1+L163/100)</f>
        <v>0</v>
      </c>
      <c r="N163" s="235">
        <v>6.9999999999999994E-5</v>
      </c>
      <c r="O163" s="235">
        <f>ROUND(E163*N163,2)</f>
        <v>0.01</v>
      </c>
      <c r="P163" s="235">
        <v>0</v>
      </c>
      <c r="Q163" s="235">
        <f>ROUND(E163*P163,2)</f>
        <v>0</v>
      </c>
      <c r="R163" s="237" t="s">
        <v>374</v>
      </c>
      <c r="S163" s="237" t="s">
        <v>163</v>
      </c>
      <c r="T163" s="238" t="s">
        <v>163</v>
      </c>
      <c r="U163" s="223">
        <v>3.2480000000000002E-2</v>
      </c>
      <c r="V163" s="223">
        <f>ROUND(E163*U163,2)</f>
        <v>4.8</v>
      </c>
      <c r="W163" s="223"/>
      <c r="X163" s="223" t="s">
        <v>199</v>
      </c>
      <c r="Y163" s="223" t="s">
        <v>166</v>
      </c>
      <c r="Z163" s="213"/>
      <c r="AA163" s="213"/>
      <c r="AB163" s="213"/>
      <c r="AC163" s="213"/>
      <c r="AD163" s="213"/>
      <c r="AE163" s="213"/>
      <c r="AF163" s="213"/>
      <c r="AG163" s="213" t="s">
        <v>200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2" x14ac:dyDescent="0.25">
      <c r="A164" s="220"/>
      <c r="B164" s="221"/>
      <c r="C164" s="260" t="s">
        <v>375</v>
      </c>
      <c r="D164" s="247"/>
      <c r="E164" s="248">
        <v>65.105599999999995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203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5">
      <c r="A165" s="220"/>
      <c r="B165" s="221"/>
      <c r="C165" s="260" t="s">
        <v>376</v>
      </c>
      <c r="D165" s="247"/>
      <c r="E165" s="248">
        <v>82.689599999999999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203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32">
        <v>46</v>
      </c>
      <c r="B166" s="233" t="s">
        <v>377</v>
      </c>
      <c r="C166" s="242" t="s">
        <v>378</v>
      </c>
      <c r="D166" s="234" t="s">
        <v>206</v>
      </c>
      <c r="E166" s="235">
        <v>147.79519999999999</v>
      </c>
      <c r="F166" s="236"/>
      <c r="G166" s="237">
        <f>ROUND(E166*F166,2)</f>
        <v>0</v>
      </c>
      <c r="H166" s="236"/>
      <c r="I166" s="237">
        <f>ROUND(E166*H166,2)</f>
        <v>0</v>
      </c>
      <c r="J166" s="236"/>
      <c r="K166" s="237">
        <f>ROUND(E166*J166,2)</f>
        <v>0</v>
      </c>
      <c r="L166" s="237">
        <v>21</v>
      </c>
      <c r="M166" s="237">
        <f>G166*(1+L166/100)</f>
        <v>0</v>
      </c>
      <c r="N166" s="235">
        <v>1.4999999999999999E-4</v>
      </c>
      <c r="O166" s="235">
        <f>ROUND(E166*N166,2)</f>
        <v>0.02</v>
      </c>
      <c r="P166" s="235">
        <v>0</v>
      </c>
      <c r="Q166" s="235">
        <f>ROUND(E166*P166,2)</f>
        <v>0</v>
      </c>
      <c r="R166" s="237" t="s">
        <v>374</v>
      </c>
      <c r="S166" s="237" t="s">
        <v>163</v>
      </c>
      <c r="T166" s="238" t="s">
        <v>163</v>
      </c>
      <c r="U166" s="223">
        <v>0.1</v>
      </c>
      <c r="V166" s="223">
        <f>ROUND(E166*U166,2)</f>
        <v>14.78</v>
      </c>
      <c r="W166" s="223"/>
      <c r="X166" s="223" t="s">
        <v>199</v>
      </c>
      <c r="Y166" s="223" t="s">
        <v>166</v>
      </c>
      <c r="Z166" s="213"/>
      <c r="AA166" s="213"/>
      <c r="AB166" s="213"/>
      <c r="AC166" s="213"/>
      <c r="AD166" s="213"/>
      <c r="AE166" s="213"/>
      <c r="AF166" s="213"/>
      <c r="AG166" s="213" t="s">
        <v>200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2" x14ac:dyDescent="0.25">
      <c r="A167" s="220"/>
      <c r="B167" s="221"/>
      <c r="C167" s="260" t="s">
        <v>375</v>
      </c>
      <c r="D167" s="247"/>
      <c r="E167" s="248">
        <v>65.105599999999995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203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5">
      <c r="A168" s="220"/>
      <c r="B168" s="221"/>
      <c r="C168" s="260" t="s">
        <v>376</v>
      </c>
      <c r="D168" s="247"/>
      <c r="E168" s="248">
        <v>82.689599999999999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203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x14ac:dyDescent="0.25">
      <c r="A169" s="225" t="s">
        <v>158</v>
      </c>
      <c r="B169" s="226" t="s">
        <v>123</v>
      </c>
      <c r="C169" s="241" t="s">
        <v>124</v>
      </c>
      <c r="D169" s="227"/>
      <c r="E169" s="228"/>
      <c r="F169" s="229"/>
      <c r="G169" s="229">
        <f>SUMIF(AG170:AG194,"&lt;&gt;NOR",G170:G194)</f>
        <v>0</v>
      </c>
      <c r="H169" s="229"/>
      <c r="I169" s="229">
        <f>SUM(I170:I194)</f>
        <v>0</v>
      </c>
      <c r="J169" s="229"/>
      <c r="K169" s="229">
        <f>SUM(K170:K194)</f>
        <v>0</v>
      </c>
      <c r="L169" s="229"/>
      <c r="M169" s="229">
        <f>SUM(M170:M194)</f>
        <v>0</v>
      </c>
      <c r="N169" s="228"/>
      <c r="O169" s="228">
        <f>SUM(O170:O194)</f>
        <v>0</v>
      </c>
      <c r="P169" s="228"/>
      <c r="Q169" s="228">
        <f>SUM(Q170:Q194)</f>
        <v>0</v>
      </c>
      <c r="R169" s="229"/>
      <c r="S169" s="229"/>
      <c r="T169" s="230"/>
      <c r="U169" s="224"/>
      <c r="V169" s="224">
        <f>SUM(V170:V194)</f>
        <v>34.57</v>
      </c>
      <c r="W169" s="224"/>
      <c r="X169" s="224"/>
      <c r="Y169" s="224"/>
      <c r="AG169" t="s">
        <v>159</v>
      </c>
    </row>
    <row r="170" spans="1:60" outlineLevel="1" x14ac:dyDescent="0.25">
      <c r="A170" s="232">
        <v>47</v>
      </c>
      <c r="B170" s="233" t="s">
        <v>379</v>
      </c>
      <c r="C170" s="242" t="s">
        <v>380</v>
      </c>
      <c r="D170" s="234" t="s">
        <v>298</v>
      </c>
      <c r="E170" s="235">
        <v>10.792400000000001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21</v>
      </c>
      <c r="M170" s="237">
        <f>G170*(1+L170/100)</f>
        <v>0</v>
      </c>
      <c r="N170" s="235">
        <v>0</v>
      </c>
      <c r="O170" s="235">
        <f>ROUND(E170*N170,2)</f>
        <v>0</v>
      </c>
      <c r="P170" s="235">
        <v>0</v>
      </c>
      <c r="Q170" s="235">
        <f>ROUND(E170*P170,2)</f>
        <v>0</v>
      </c>
      <c r="R170" s="237" t="s">
        <v>251</v>
      </c>
      <c r="S170" s="237" t="s">
        <v>163</v>
      </c>
      <c r="T170" s="238" t="s">
        <v>163</v>
      </c>
      <c r="U170" s="223">
        <v>0.93300000000000005</v>
      </c>
      <c r="V170" s="223">
        <f>ROUND(E170*U170,2)</f>
        <v>10.07</v>
      </c>
      <c r="W170" s="223"/>
      <c r="X170" s="223" t="s">
        <v>381</v>
      </c>
      <c r="Y170" s="223" t="s">
        <v>166</v>
      </c>
      <c r="Z170" s="213"/>
      <c r="AA170" s="213"/>
      <c r="AB170" s="213"/>
      <c r="AC170" s="213"/>
      <c r="AD170" s="213"/>
      <c r="AE170" s="213"/>
      <c r="AF170" s="213"/>
      <c r="AG170" s="213" t="s">
        <v>382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5">
      <c r="A171" s="220"/>
      <c r="B171" s="221"/>
      <c r="C171" s="260" t="s">
        <v>383</v>
      </c>
      <c r="D171" s="247"/>
      <c r="E171" s="248"/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203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5">
      <c r="A172" s="220"/>
      <c r="B172" s="221"/>
      <c r="C172" s="260" t="s">
        <v>384</v>
      </c>
      <c r="D172" s="247"/>
      <c r="E172" s="248"/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203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5">
      <c r="A173" s="220"/>
      <c r="B173" s="221"/>
      <c r="C173" s="260" t="s">
        <v>385</v>
      </c>
      <c r="D173" s="247"/>
      <c r="E173" s="248">
        <v>10.792400000000001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203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5">
      <c r="A174" s="232">
        <v>48</v>
      </c>
      <c r="B174" s="233" t="s">
        <v>386</v>
      </c>
      <c r="C174" s="242" t="s">
        <v>387</v>
      </c>
      <c r="D174" s="234" t="s">
        <v>298</v>
      </c>
      <c r="E174" s="235">
        <v>10.792400000000001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35">
        <v>0</v>
      </c>
      <c r="O174" s="235">
        <f>ROUND(E174*N174,2)</f>
        <v>0</v>
      </c>
      <c r="P174" s="235">
        <v>0</v>
      </c>
      <c r="Q174" s="235">
        <f>ROUND(E174*P174,2)</f>
        <v>0</v>
      </c>
      <c r="R174" s="237" t="s">
        <v>251</v>
      </c>
      <c r="S174" s="237" t="s">
        <v>163</v>
      </c>
      <c r="T174" s="238" t="s">
        <v>163</v>
      </c>
      <c r="U174" s="223">
        <v>0.49</v>
      </c>
      <c r="V174" s="223">
        <f>ROUND(E174*U174,2)</f>
        <v>5.29</v>
      </c>
      <c r="W174" s="223"/>
      <c r="X174" s="223" t="s">
        <v>381</v>
      </c>
      <c r="Y174" s="223" t="s">
        <v>166</v>
      </c>
      <c r="Z174" s="213"/>
      <c r="AA174" s="213"/>
      <c r="AB174" s="213"/>
      <c r="AC174" s="213"/>
      <c r="AD174" s="213"/>
      <c r="AE174" s="213"/>
      <c r="AF174" s="213"/>
      <c r="AG174" s="213" t="s">
        <v>382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5">
      <c r="A175" s="220"/>
      <c r="B175" s="221"/>
      <c r="C175" s="243" t="s">
        <v>388</v>
      </c>
      <c r="D175" s="239"/>
      <c r="E175" s="239"/>
      <c r="F175" s="239"/>
      <c r="G175" s="239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169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 x14ac:dyDescent="0.25">
      <c r="A176" s="220"/>
      <c r="B176" s="221"/>
      <c r="C176" s="260" t="s">
        <v>383</v>
      </c>
      <c r="D176" s="247"/>
      <c r="E176" s="248"/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203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3" x14ac:dyDescent="0.25">
      <c r="A177" s="220"/>
      <c r="B177" s="221"/>
      <c r="C177" s="260" t="s">
        <v>384</v>
      </c>
      <c r="D177" s="247"/>
      <c r="E177" s="248"/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203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3" x14ac:dyDescent="0.25">
      <c r="A178" s="220"/>
      <c r="B178" s="221"/>
      <c r="C178" s="260" t="s">
        <v>385</v>
      </c>
      <c r="D178" s="247"/>
      <c r="E178" s="248">
        <v>10.792400000000001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203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32">
        <v>49</v>
      </c>
      <c r="B179" s="233" t="s">
        <v>389</v>
      </c>
      <c r="C179" s="242" t="s">
        <v>390</v>
      </c>
      <c r="D179" s="234" t="s">
        <v>298</v>
      </c>
      <c r="E179" s="235">
        <v>151.09357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5">
        <v>0</v>
      </c>
      <c r="O179" s="235">
        <f>ROUND(E179*N179,2)</f>
        <v>0</v>
      </c>
      <c r="P179" s="235">
        <v>0</v>
      </c>
      <c r="Q179" s="235">
        <f>ROUND(E179*P179,2)</f>
        <v>0</v>
      </c>
      <c r="R179" s="237" t="s">
        <v>251</v>
      </c>
      <c r="S179" s="237" t="s">
        <v>163</v>
      </c>
      <c r="T179" s="238" t="s">
        <v>163</v>
      </c>
      <c r="U179" s="223">
        <v>0</v>
      </c>
      <c r="V179" s="223">
        <f>ROUND(E179*U179,2)</f>
        <v>0</v>
      </c>
      <c r="W179" s="223"/>
      <c r="X179" s="223" t="s">
        <v>381</v>
      </c>
      <c r="Y179" s="223" t="s">
        <v>166</v>
      </c>
      <c r="Z179" s="213"/>
      <c r="AA179" s="213"/>
      <c r="AB179" s="213"/>
      <c r="AC179" s="213"/>
      <c r="AD179" s="213"/>
      <c r="AE179" s="213"/>
      <c r="AF179" s="213"/>
      <c r="AG179" s="213" t="s">
        <v>382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5">
      <c r="A180" s="220"/>
      <c r="B180" s="221"/>
      <c r="C180" s="260" t="s">
        <v>383</v>
      </c>
      <c r="D180" s="247"/>
      <c r="E180" s="248"/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203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5">
      <c r="A181" s="220"/>
      <c r="B181" s="221"/>
      <c r="C181" s="260" t="s">
        <v>384</v>
      </c>
      <c r="D181" s="247"/>
      <c r="E181" s="248"/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203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5">
      <c r="A182" s="220"/>
      <c r="B182" s="221"/>
      <c r="C182" s="260" t="s">
        <v>391</v>
      </c>
      <c r="D182" s="247"/>
      <c r="E182" s="248">
        <v>151.09357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203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5">
      <c r="A183" s="232">
        <v>50</v>
      </c>
      <c r="B183" s="233" t="s">
        <v>392</v>
      </c>
      <c r="C183" s="242" t="s">
        <v>393</v>
      </c>
      <c r="D183" s="234" t="s">
        <v>298</v>
      </c>
      <c r="E183" s="235">
        <v>10.792400000000001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21</v>
      </c>
      <c r="M183" s="237">
        <f>G183*(1+L183/100)</f>
        <v>0</v>
      </c>
      <c r="N183" s="235">
        <v>0</v>
      </c>
      <c r="O183" s="235">
        <f>ROUND(E183*N183,2)</f>
        <v>0</v>
      </c>
      <c r="P183" s="235">
        <v>0</v>
      </c>
      <c r="Q183" s="235">
        <f>ROUND(E183*P183,2)</f>
        <v>0</v>
      </c>
      <c r="R183" s="237" t="s">
        <v>251</v>
      </c>
      <c r="S183" s="237" t="s">
        <v>163</v>
      </c>
      <c r="T183" s="238" t="s">
        <v>163</v>
      </c>
      <c r="U183" s="223">
        <v>0.94</v>
      </c>
      <c r="V183" s="223">
        <f>ROUND(E183*U183,2)</f>
        <v>10.14</v>
      </c>
      <c r="W183" s="223"/>
      <c r="X183" s="223" t="s">
        <v>381</v>
      </c>
      <c r="Y183" s="223" t="s">
        <v>166</v>
      </c>
      <c r="Z183" s="213"/>
      <c r="AA183" s="213"/>
      <c r="AB183" s="213"/>
      <c r="AC183" s="213"/>
      <c r="AD183" s="213"/>
      <c r="AE183" s="213"/>
      <c r="AF183" s="213"/>
      <c r="AG183" s="213" t="s">
        <v>382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2" x14ac:dyDescent="0.25">
      <c r="A184" s="220"/>
      <c r="B184" s="221"/>
      <c r="C184" s="260" t="s">
        <v>383</v>
      </c>
      <c r="D184" s="247"/>
      <c r="E184" s="248"/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203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 x14ac:dyDescent="0.25">
      <c r="A185" s="220"/>
      <c r="B185" s="221"/>
      <c r="C185" s="260" t="s">
        <v>384</v>
      </c>
      <c r="D185" s="247"/>
      <c r="E185" s="248"/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203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5">
      <c r="A186" s="220"/>
      <c r="B186" s="221"/>
      <c r="C186" s="260" t="s">
        <v>385</v>
      </c>
      <c r="D186" s="247"/>
      <c r="E186" s="248">
        <v>10.792400000000001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203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5">
      <c r="A187" s="232">
        <v>51</v>
      </c>
      <c r="B187" s="233" t="s">
        <v>394</v>
      </c>
      <c r="C187" s="242" t="s">
        <v>395</v>
      </c>
      <c r="D187" s="234" t="s">
        <v>298</v>
      </c>
      <c r="E187" s="235">
        <v>86.339179999999999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5">
        <v>0</v>
      </c>
      <c r="O187" s="235">
        <f>ROUND(E187*N187,2)</f>
        <v>0</v>
      </c>
      <c r="P187" s="235">
        <v>0</v>
      </c>
      <c r="Q187" s="235">
        <f>ROUND(E187*P187,2)</f>
        <v>0</v>
      </c>
      <c r="R187" s="237" t="s">
        <v>251</v>
      </c>
      <c r="S187" s="237" t="s">
        <v>163</v>
      </c>
      <c r="T187" s="238" t="s">
        <v>163</v>
      </c>
      <c r="U187" s="223">
        <v>0.105</v>
      </c>
      <c r="V187" s="223">
        <f>ROUND(E187*U187,2)</f>
        <v>9.07</v>
      </c>
      <c r="W187" s="223"/>
      <c r="X187" s="223" t="s">
        <v>381</v>
      </c>
      <c r="Y187" s="223" t="s">
        <v>166</v>
      </c>
      <c r="Z187" s="213"/>
      <c r="AA187" s="213"/>
      <c r="AB187" s="213"/>
      <c r="AC187" s="213"/>
      <c r="AD187" s="213"/>
      <c r="AE187" s="213"/>
      <c r="AF187" s="213"/>
      <c r="AG187" s="213" t="s">
        <v>382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2" x14ac:dyDescent="0.25">
      <c r="A188" s="220"/>
      <c r="B188" s="221"/>
      <c r="C188" s="260" t="s">
        <v>383</v>
      </c>
      <c r="D188" s="247"/>
      <c r="E188" s="248"/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203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 x14ac:dyDescent="0.25">
      <c r="A189" s="220"/>
      <c r="B189" s="221"/>
      <c r="C189" s="260" t="s">
        <v>384</v>
      </c>
      <c r="D189" s="247"/>
      <c r="E189" s="248"/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203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 x14ac:dyDescent="0.25">
      <c r="A190" s="220"/>
      <c r="B190" s="221"/>
      <c r="C190" s="260" t="s">
        <v>396</v>
      </c>
      <c r="D190" s="247"/>
      <c r="E190" s="248">
        <v>86.339179999999999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203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ht="20.399999999999999" outlineLevel="1" x14ac:dyDescent="0.25">
      <c r="A191" s="232">
        <v>52</v>
      </c>
      <c r="B191" s="233" t="s">
        <v>397</v>
      </c>
      <c r="C191" s="242" t="s">
        <v>398</v>
      </c>
      <c r="D191" s="234" t="s">
        <v>298</v>
      </c>
      <c r="E191" s="235">
        <v>10.792400000000001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5">
        <v>0</v>
      </c>
      <c r="O191" s="235">
        <f>ROUND(E191*N191,2)</f>
        <v>0</v>
      </c>
      <c r="P191" s="235">
        <v>0</v>
      </c>
      <c r="Q191" s="235">
        <f>ROUND(E191*P191,2)</f>
        <v>0</v>
      </c>
      <c r="R191" s="237" t="s">
        <v>251</v>
      </c>
      <c r="S191" s="237" t="s">
        <v>163</v>
      </c>
      <c r="T191" s="238" t="s">
        <v>163</v>
      </c>
      <c r="U191" s="223">
        <v>0</v>
      </c>
      <c r="V191" s="223">
        <f>ROUND(E191*U191,2)</f>
        <v>0</v>
      </c>
      <c r="W191" s="223"/>
      <c r="X191" s="223" t="s">
        <v>381</v>
      </c>
      <c r="Y191" s="223" t="s">
        <v>166</v>
      </c>
      <c r="Z191" s="213"/>
      <c r="AA191" s="213"/>
      <c r="AB191" s="213"/>
      <c r="AC191" s="213"/>
      <c r="AD191" s="213"/>
      <c r="AE191" s="213"/>
      <c r="AF191" s="213"/>
      <c r="AG191" s="213" t="s">
        <v>382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2" x14ac:dyDescent="0.25">
      <c r="A192" s="220"/>
      <c r="B192" s="221"/>
      <c r="C192" s="260" t="s">
        <v>383</v>
      </c>
      <c r="D192" s="247"/>
      <c r="E192" s="248"/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3"/>
      <c r="AA192" s="213"/>
      <c r="AB192" s="213"/>
      <c r="AC192" s="213"/>
      <c r="AD192" s="213"/>
      <c r="AE192" s="213"/>
      <c r="AF192" s="213"/>
      <c r="AG192" s="213" t="s">
        <v>203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 x14ac:dyDescent="0.25">
      <c r="A193" s="220"/>
      <c r="B193" s="221"/>
      <c r="C193" s="260" t="s">
        <v>384</v>
      </c>
      <c r="D193" s="247"/>
      <c r="E193" s="248"/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203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 x14ac:dyDescent="0.25">
      <c r="A194" s="220"/>
      <c r="B194" s="221"/>
      <c r="C194" s="260" t="s">
        <v>385</v>
      </c>
      <c r="D194" s="247"/>
      <c r="E194" s="248">
        <v>10.792400000000001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203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x14ac:dyDescent="0.25">
      <c r="A195" s="3"/>
      <c r="B195" s="4"/>
      <c r="C195" s="244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AE195">
        <v>15</v>
      </c>
      <c r="AF195">
        <v>21</v>
      </c>
      <c r="AG195" t="s">
        <v>144</v>
      </c>
    </row>
    <row r="196" spans="1:60" x14ac:dyDescent="0.25">
      <c r="A196" s="216"/>
      <c r="B196" s="217" t="s">
        <v>29</v>
      </c>
      <c r="C196" s="245"/>
      <c r="D196" s="218"/>
      <c r="E196" s="219"/>
      <c r="F196" s="219"/>
      <c r="G196" s="231">
        <f>G8+G12+G19+G39+G46+G49+G94+G100+G117+G128+G130+G142+G147+G152+G162+G169</f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AE196">
        <f>SUMIF(L7:L194,AE195,G7:G194)</f>
        <v>0</v>
      </c>
      <c r="AF196">
        <f>SUMIF(L7:L194,AF195,G7:G194)</f>
        <v>0</v>
      </c>
      <c r="AG196" t="s">
        <v>193</v>
      </c>
    </row>
    <row r="197" spans="1:60" x14ac:dyDescent="0.25">
      <c r="C197" s="246"/>
      <c r="D197" s="10"/>
      <c r="AG197" t="s">
        <v>194</v>
      </c>
    </row>
    <row r="198" spans="1:60" x14ac:dyDescent="0.25">
      <c r="D198" s="10"/>
    </row>
    <row r="199" spans="1:60" x14ac:dyDescent="0.25">
      <c r="D199" s="10"/>
    </row>
    <row r="200" spans="1:60" x14ac:dyDescent="0.25">
      <c r="D200" s="10"/>
    </row>
    <row r="201" spans="1:60" x14ac:dyDescent="0.25">
      <c r="D201" s="10"/>
    </row>
    <row r="202" spans="1:60" x14ac:dyDescent="0.25">
      <c r="D202" s="10"/>
    </row>
    <row r="203" spans="1:60" x14ac:dyDescent="0.25">
      <c r="D203" s="10"/>
    </row>
    <row r="204" spans="1:60" x14ac:dyDescent="0.25">
      <c r="D204" s="10"/>
    </row>
    <row r="205" spans="1:60" x14ac:dyDescent="0.25">
      <c r="D205" s="10"/>
    </row>
    <row r="206" spans="1:60" x14ac:dyDescent="0.25">
      <c r="D206" s="10"/>
    </row>
    <row r="207" spans="1:60" x14ac:dyDescent="0.25">
      <c r="D207" s="10"/>
    </row>
    <row r="208" spans="1:60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hPwEc4w+yL9d74GPNZrciqmngTQIz9J0Rm1VCPCDLm5xxvin9cWsXg4fH7CmNPoJ5p4KHtaa0cTnQM29ioXwA==" saltValue="98cVI/wQ6PUiNTSt3a5pqA==" spinCount="100000" sheet="1" formatRows="0"/>
  <mergeCells count="24">
    <mergeCell ref="C137:G137"/>
    <mergeCell ref="C144:G144"/>
    <mergeCell ref="C149:G149"/>
    <mergeCell ref="C150:G150"/>
    <mergeCell ref="C158:G158"/>
    <mergeCell ref="C175:G175"/>
    <mergeCell ref="C96:G96"/>
    <mergeCell ref="C113:G113"/>
    <mergeCell ref="C119:G119"/>
    <mergeCell ref="C120:G120"/>
    <mergeCell ref="C124:G124"/>
    <mergeCell ref="C134:G134"/>
    <mergeCell ref="C51:G51"/>
    <mergeCell ref="C54:G54"/>
    <mergeCell ref="C65:G65"/>
    <mergeCell ref="C68:G68"/>
    <mergeCell ref="C89:G89"/>
    <mergeCell ref="C92:G92"/>
    <mergeCell ref="A1:G1"/>
    <mergeCell ref="C2:G2"/>
    <mergeCell ref="C3:G3"/>
    <mergeCell ref="C4:G4"/>
    <mergeCell ref="C10:G10"/>
    <mergeCell ref="C21:G21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91C22-636A-4FD4-A5D1-581F3B70071F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195</v>
      </c>
      <c r="B1" s="198"/>
      <c r="C1" s="198"/>
      <c r="D1" s="198"/>
      <c r="E1" s="198"/>
      <c r="F1" s="198"/>
      <c r="G1" s="198"/>
      <c r="AG1" t="s">
        <v>129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130</v>
      </c>
    </row>
    <row r="3" spans="1:60" ht="25.05" customHeight="1" x14ac:dyDescent="0.25">
      <c r="A3" s="199" t="s">
        <v>8</v>
      </c>
      <c r="B3" s="48" t="s">
        <v>62</v>
      </c>
      <c r="C3" s="202" t="s">
        <v>63</v>
      </c>
      <c r="D3" s="200"/>
      <c r="E3" s="200"/>
      <c r="F3" s="200"/>
      <c r="G3" s="201"/>
      <c r="AC3" s="177" t="s">
        <v>130</v>
      </c>
      <c r="AG3" t="s">
        <v>134</v>
      </c>
    </row>
    <row r="4" spans="1:60" ht="25.05" customHeight="1" x14ac:dyDescent="0.25">
      <c r="A4" s="203" t="s">
        <v>9</v>
      </c>
      <c r="B4" s="204" t="s">
        <v>66</v>
      </c>
      <c r="C4" s="205" t="s">
        <v>67</v>
      </c>
      <c r="D4" s="206"/>
      <c r="E4" s="206"/>
      <c r="F4" s="206"/>
      <c r="G4" s="207"/>
      <c r="AG4" t="s">
        <v>135</v>
      </c>
    </row>
    <row r="5" spans="1:60" x14ac:dyDescent="0.25">
      <c r="D5" s="10"/>
    </row>
    <row r="6" spans="1:60" ht="39.6" x14ac:dyDescent="0.25">
      <c r="A6" s="209" t="s">
        <v>136</v>
      </c>
      <c r="B6" s="211" t="s">
        <v>137</v>
      </c>
      <c r="C6" s="211" t="s">
        <v>138</v>
      </c>
      <c r="D6" s="210" t="s">
        <v>139</v>
      </c>
      <c r="E6" s="209" t="s">
        <v>140</v>
      </c>
      <c r="F6" s="208" t="s">
        <v>141</v>
      </c>
      <c r="G6" s="209" t="s">
        <v>29</v>
      </c>
      <c r="H6" s="212" t="s">
        <v>30</v>
      </c>
      <c r="I6" s="212" t="s">
        <v>142</v>
      </c>
      <c r="J6" s="212" t="s">
        <v>31</v>
      </c>
      <c r="K6" s="212" t="s">
        <v>143</v>
      </c>
      <c r="L6" s="212" t="s">
        <v>144</v>
      </c>
      <c r="M6" s="212" t="s">
        <v>145</v>
      </c>
      <c r="N6" s="212" t="s">
        <v>146</v>
      </c>
      <c r="O6" s="212" t="s">
        <v>147</v>
      </c>
      <c r="P6" s="212" t="s">
        <v>148</v>
      </c>
      <c r="Q6" s="212" t="s">
        <v>149</v>
      </c>
      <c r="R6" s="212" t="s">
        <v>150</v>
      </c>
      <c r="S6" s="212" t="s">
        <v>151</v>
      </c>
      <c r="T6" s="212" t="s">
        <v>152</v>
      </c>
      <c r="U6" s="212" t="s">
        <v>153</v>
      </c>
      <c r="V6" s="212" t="s">
        <v>154</v>
      </c>
      <c r="W6" s="212" t="s">
        <v>155</v>
      </c>
      <c r="X6" s="212" t="s">
        <v>156</v>
      </c>
      <c r="Y6" s="212" t="s">
        <v>157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158</v>
      </c>
      <c r="B8" s="226" t="s">
        <v>111</v>
      </c>
      <c r="C8" s="241" t="s">
        <v>112</v>
      </c>
      <c r="D8" s="227"/>
      <c r="E8" s="228"/>
      <c r="F8" s="229"/>
      <c r="G8" s="229">
        <f>SUMIF(AG9:AG10,"&lt;&gt;NOR",G9:G10)</f>
        <v>0</v>
      </c>
      <c r="H8" s="229"/>
      <c r="I8" s="229">
        <f>SUM(I9:I10)</f>
        <v>0</v>
      </c>
      <c r="J8" s="229"/>
      <c r="K8" s="229">
        <f>SUM(K9:K10)</f>
        <v>0</v>
      </c>
      <c r="L8" s="229"/>
      <c r="M8" s="229">
        <f>SUM(M9:M10)</f>
        <v>0</v>
      </c>
      <c r="N8" s="228"/>
      <c r="O8" s="228">
        <f>SUM(O9:O10)</f>
        <v>0</v>
      </c>
      <c r="P8" s="228"/>
      <c r="Q8" s="228">
        <f>SUM(Q9:Q10)</f>
        <v>0</v>
      </c>
      <c r="R8" s="229"/>
      <c r="S8" s="229"/>
      <c r="T8" s="230"/>
      <c r="U8" s="224"/>
      <c r="V8" s="224">
        <f>SUM(V9:V10)</f>
        <v>0</v>
      </c>
      <c r="W8" s="224"/>
      <c r="X8" s="224"/>
      <c r="Y8" s="224"/>
      <c r="AG8" t="s">
        <v>159</v>
      </c>
    </row>
    <row r="9" spans="1:60" outlineLevel="1" x14ac:dyDescent="0.25">
      <c r="A9" s="252">
        <v>1</v>
      </c>
      <c r="B9" s="253" t="s">
        <v>399</v>
      </c>
      <c r="C9" s="264" t="s">
        <v>400</v>
      </c>
      <c r="D9" s="254" t="s">
        <v>197</v>
      </c>
      <c r="E9" s="255">
        <v>1</v>
      </c>
      <c r="F9" s="256"/>
      <c r="G9" s="257">
        <f>ROUND(E9*F9,2)</f>
        <v>0</v>
      </c>
      <c r="H9" s="256"/>
      <c r="I9" s="257">
        <f>ROUND(E9*H9,2)</f>
        <v>0</v>
      </c>
      <c r="J9" s="256"/>
      <c r="K9" s="257">
        <f>ROUND(E9*J9,2)</f>
        <v>0</v>
      </c>
      <c r="L9" s="257">
        <v>21</v>
      </c>
      <c r="M9" s="257">
        <f>G9*(1+L9/100)</f>
        <v>0</v>
      </c>
      <c r="N9" s="255">
        <v>0</v>
      </c>
      <c r="O9" s="255">
        <f>ROUND(E9*N9,2)</f>
        <v>0</v>
      </c>
      <c r="P9" s="255">
        <v>0</v>
      </c>
      <c r="Q9" s="255">
        <f>ROUND(E9*P9,2)</f>
        <v>0</v>
      </c>
      <c r="R9" s="257"/>
      <c r="S9" s="257" t="s">
        <v>198</v>
      </c>
      <c r="T9" s="258" t="s">
        <v>164</v>
      </c>
      <c r="U9" s="223">
        <v>0</v>
      </c>
      <c r="V9" s="223">
        <f>ROUND(E9*U9,2)</f>
        <v>0</v>
      </c>
      <c r="W9" s="223"/>
      <c r="X9" s="223" t="s">
        <v>199</v>
      </c>
      <c r="Y9" s="223" t="s">
        <v>166</v>
      </c>
      <c r="Z9" s="213"/>
      <c r="AA9" s="213"/>
      <c r="AB9" s="213"/>
      <c r="AC9" s="213"/>
      <c r="AD9" s="213"/>
      <c r="AE9" s="213"/>
      <c r="AF9" s="213"/>
      <c r="AG9" s="213" t="s">
        <v>200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52">
        <v>2</v>
      </c>
      <c r="B10" s="253" t="s">
        <v>401</v>
      </c>
      <c r="C10" s="264" t="s">
        <v>402</v>
      </c>
      <c r="D10" s="254" t="s">
        <v>197</v>
      </c>
      <c r="E10" s="255">
        <v>1</v>
      </c>
      <c r="F10" s="256"/>
      <c r="G10" s="257">
        <f>ROUND(E10*F10,2)</f>
        <v>0</v>
      </c>
      <c r="H10" s="256"/>
      <c r="I10" s="257">
        <f>ROUND(E10*H10,2)</f>
        <v>0</v>
      </c>
      <c r="J10" s="256"/>
      <c r="K10" s="257">
        <f>ROUND(E10*J10,2)</f>
        <v>0</v>
      </c>
      <c r="L10" s="257">
        <v>21</v>
      </c>
      <c r="M10" s="257">
        <f>G10*(1+L10/100)</f>
        <v>0</v>
      </c>
      <c r="N10" s="255">
        <v>0</v>
      </c>
      <c r="O10" s="255">
        <f>ROUND(E10*N10,2)</f>
        <v>0</v>
      </c>
      <c r="P10" s="255">
        <v>0</v>
      </c>
      <c r="Q10" s="255">
        <f>ROUND(E10*P10,2)</f>
        <v>0</v>
      </c>
      <c r="R10" s="257"/>
      <c r="S10" s="257" t="s">
        <v>198</v>
      </c>
      <c r="T10" s="258" t="s">
        <v>164</v>
      </c>
      <c r="U10" s="223">
        <v>0</v>
      </c>
      <c r="V10" s="223">
        <f>ROUND(E10*U10,2)</f>
        <v>0</v>
      </c>
      <c r="W10" s="223"/>
      <c r="X10" s="223" t="s">
        <v>199</v>
      </c>
      <c r="Y10" s="223" t="s">
        <v>166</v>
      </c>
      <c r="Z10" s="213"/>
      <c r="AA10" s="213"/>
      <c r="AB10" s="213"/>
      <c r="AC10" s="213"/>
      <c r="AD10" s="213"/>
      <c r="AE10" s="213"/>
      <c r="AF10" s="213"/>
      <c r="AG10" s="213" t="s">
        <v>200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5">
      <c r="A11" s="225" t="s">
        <v>158</v>
      </c>
      <c r="B11" s="226" t="s">
        <v>113</v>
      </c>
      <c r="C11" s="241" t="s">
        <v>114</v>
      </c>
      <c r="D11" s="227"/>
      <c r="E11" s="228"/>
      <c r="F11" s="229"/>
      <c r="G11" s="229">
        <f>SUMIF(AG12:AG13,"&lt;&gt;NOR",G12:G13)</f>
        <v>0</v>
      </c>
      <c r="H11" s="229"/>
      <c r="I11" s="229">
        <f>SUM(I12:I13)</f>
        <v>0</v>
      </c>
      <c r="J11" s="229"/>
      <c r="K11" s="229">
        <f>SUM(K12:K13)</f>
        <v>0</v>
      </c>
      <c r="L11" s="229"/>
      <c r="M11" s="229">
        <f>SUM(M12:M13)</f>
        <v>0</v>
      </c>
      <c r="N11" s="228"/>
      <c r="O11" s="228">
        <f>SUM(O12:O13)</f>
        <v>0</v>
      </c>
      <c r="P11" s="228"/>
      <c r="Q11" s="228">
        <f>SUM(Q12:Q13)</f>
        <v>0</v>
      </c>
      <c r="R11" s="229"/>
      <c r="S11" s="229"/>
      <c r="T11" s="230"/>
      <c r="U11" s="224"/>
      <c r="V11" s="224">
        <f>SUM(V12:V13)</f>
        <v>0</v>
      </c>
      <c r="W11" s="224"/>
      <c r="X11" s="224"/>
      <c r="Y11" s="224"/>
      <c r="AG11" t="s">
        <v>159</v>
      </c>
    </row>
    <row r="12" spans="1:60" ht="20.399999999999999" outlineLevel="1" x14ac:dyDescent="0.25">
      <c r="A12" s="252">
        <v>3</v>
      </c>
      <c r="B12" s="253" t="s">
        <v>403</v>
      </c>
      <c r="C12" s="264" t="s">
        <v>404</v>
      </c>
      <c r="D12" s="254" t="s">
        <v>197</v>
      </c>
      <c r="E12" s="255">
        <v>1</v>
      </c>
      <c r="F12" s="256"/>
      <c r="G12" s="257">
        <f>ROUND(E12*F12,2)</f>
        <v>0</v>
      </c>
      <c r="H12" s="256"/>
      <c r="I12" s="257">
        <f>ROUND(E12*H12,2)</f>
        <v>0</v>
      </c>
      <c r="J12" s="256"/>
      <c r="K12" s="257">
        <f>ROUND(E12*J12,2)</f>
        <v>0</v>
      </c>
      <c r="L12" s="257">
        <v>21</v>
      </c>
      <c r="M12" s="257">
        <f>G12*(1+L12/100)</f>
        <v>0</v>
      </c>
      <c r="N12" s="255">
        <v>0</v>
      </c>
      <c r="O12" s="255">
        <f>ROUND(E12*N12,2)</f>
        <v>0</v>
      </c>
      <c r="P12" s="255">
        <v>0</v>
      </c>
      <c r="Q12" s="255">
        <f>ROUND(E12*P12,2)</f>
        <v>0</v>
      </c>
      <c r="R12" s="257"/>
      <c r="S12" s="257" t="s">
        <v>198</v>
      </c>
      <c r="T12" s="258" t="s">
        <v>164</v>
      </c>
      <c r="U12" s="223">
        <v>0</v>
      </c>
      <c r="V12" s="223">
        <f>ROUND(E12*U12,2)</f>
        <v>0</v>
      </c>
      <c r="W12" s="223"/>
      <c r="X12" s="223" t="s">
        <v>199</v>
      </c>
      <c r="Y12" s="223" t="s">
        <v>166</v>
      </c>
      <c r="Z12" s="213"/>
      <c r="AA12" s="213"/>
      <c r="AB12" s="213"/>
      <c r="AC12" s="213"/>
      <c r="AD12" s="213"/>
      <c r="AE12" s="213"/>
      <c r="AF12" s="213"/>
      <c r="AG12" s="213" t="s">
        <v>200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0.399999999999999" outlineLevel="1" x14ac:dyDescent="0.25">
      <c r="A13" s="252">
        <v>4</v>
      </c>
      <c r="B13" s="253" t="s">
        <v>405</v>
      </c>
      <c r="C13" s="264" t="s">
        <v>406</v>
      </c>
      <c r="D13" s="254" t="s">
        <v>197</v>
      </c>
      <c r="E13" s="255">
        <v>1</v>
      </c>
      <c r="F13" s="256"/>
      <c r="G13" s="257">
        <f>ROUND(E13*F13,2)</f>
        <v>0</v>
      </c>
      <c r="H13" s="256"/>
      <c r="I13" s="257">
        <f>ROUND(E13*H13,2)</f>
        <v>0</v>
      </c>
      <c r="J13" s="256"/>
      <c r="K13" s="257">
        <f>ROUND(E13*J13,2)</f>
        <v>0</v>
      </c>
      <c r="L13" s="257">
        <v>21</v>
      </c>
      <c r="M13" s="257">
        <f>G13*(1+L13/100)</f>
        <v>0</v>
      </c>
      <c r="N13" s="255">
        <v>0</v>
      </c>
      <c r="O13" s="255">
        <f>ROUND(E13*N13,2)</f>
        <v>0</v>
      </c>
      <c r="P13" s="255">
        <v>0</v>
      </c>
      <c r="Q13" s="255">
        <f>ROUND(E13*P13,2)</f>
        <v>0</v>
      </c>
      <c r="R13" s="257"/>
      <c r="S13" s="257" t="s">
        <v>198</v>
      </c>
      <c r="T13" s="258" t="s">
        <v>164</v>
      </c>
      <c r="U13" s="223">
        <v>0</v>
      </c>
      <c r="V13" s="223">
        <f>ROUND(E13*U13,2)</f>
        <v>0</v>
      </c>
      <c r="W13" s="223"/>
      <c r="X13" s="223" t="s">
        <v>199</v>
      </c>
      <c r="Y13" s="223" t="s">
        <v>166</v>
      </c>
      <c r="Z13" s="213"/>
      <c r="AA13" s="213"/>
      <c r="AB13" s="213"/>
      <c r="AC13" s="213"/>
      <c r="AD13" s="213"/>
      <c r="AE13" s="213"/>
      <c r="AF13" s="213"/>
      <c r="AG13" s="213" t="s">
        <v>200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5">
      <c r="A14" s="225" t="s">
        <v>158</v>
      </c>
      <c r="B14" s="226" t="s">
        <v>115</v>
      </c>
      <c r="C14" s="241" t="s">
        <v>116</v>
      </c>
      <c r="D14" s="227"/>
      <c r="E14" s="228"/>
      <c r="F14" s="229"/>
      <c r="G14" s="229">
        <f>SUMIF(AG15:AG15,"&lt;&gt;NOR",G15:G15)</f>
        <v>0</v>
      </c>
      <c r="H14" s="229"/>
      <c r="I14" s="229">
        <f>SUM(I15:I15)</f>
        <v>0</v>
      </c>
      <c r="J14" s="229"/>
      <c r="K14" s="229">
        <f>SUM(K15:K15)</f>
        <v>0</v>
      </c>
      <c r="L14" s="229"/>
      <c r="M14" s="229">
        <f>SUM(M15:M15)</f>
        <v>0</v>
      </c>
      <c r="N14" s="228"/>
      <c r="O14" s="228">
        <f>SUM(O15:O15)</f>
        <v>0</v>
      </c>
      <c r="P14" s="228"/>
      <c r="Q14" s="228">
        <f>SUM(Q15:Q15)</f>
        <v>0</v>
      </c>
      <c r="R14" s="229"/>
      <c r="S14" s="229"/>
      <c r="T14" s="230"/>
      <c r="U14" s="224"/>
      <c r="V14" s="224">
        <f>SUM(V15:V15)</f>
        <v>0</v>
      </c>
      <c r="W14" s="224"/>
      <c r="X14" s="224"/>
      <c r="Y14" s="224"/>
      <c r="AG14" t="s">
        <v>159</v>
      </c>
    </row>
    <row r="15" spans="1:60" outlineLevel="1" x14ac:dyDescent="0.25">
      <c r="A15" s="252">
        <v>5</v>
      </c>
      <c r="B15" s="253" t="s">
        <v>407</v>
      </c>
      <c r="C15" s="264" t="s">
        <v>408</v>
      </c>
      <c r="D15" s="254" t="s">
        <v>197</v>
      </c>
      <c r="E15" s="255">
        <v>1</v>
      </c>
      <c r="F15" s="256"/>
      <c r="G15" s="257">
        <f>ROUND(E15*F15,2)</f>
        <v>0</v>
      </c>
      <c r="H15" s="256"/>
      <c r="I15" s="257">
        <f>ROUND(E15*H15,2)</f>
        <v>0</v>
      </c>
      <c r="J15" s="256"/>
      <c r="K15" s="257">
        <f>ROUND(E15*J15,2)</f>
        <v>0</v>
      </c>
      <c r="L15" s="257">
        <v>21</v>
      </c>
      <c r="M15" s="257">
        <f>G15*(1+L15/100)</f>
        <v>0</v>
      </c>
      <c r="N15" s="255">
        <v>0</v>
      </c>
      <c r="O15" s="255">
        <f>ROUND(E15*N15,2)</f>
        <v>0</v>
      </c>
      <c r="P15" s="255">
        <v>0</v>
      </c>
      <c r="Q15" s="255">
        <f>ROUND(E15*P15,2)</f>
        <v>0</v>
      </c>
      <c r="R15" s="257"/>
      <c r="S15" s="257" t="s">
        <v>198</v>
      </c>
      <c r="T15" s="258" t="s">
        <v>164</v>
      </c>
      <c r="U15" s="223">
        <v>0</v>
      </c>
      <c r="V15" s="223">
        <f>ROUND(E15*U15,2)</f>
        <v>0</v>
      </c>
      <c r="W15" s="223"/>
      <c r="X15" s="223" t="s">
        <v>199</v>
      </c>
      <c r="Y15" s="223" t="s">
        <v>166</v>
      </c>
      <c r="Z15" s="213"/>
      <c r="AA15" s="213"/>
      <c r="AB15" s="213"/>
      <c r="AC15" s="213"/>
      <c r="AD15" s="213"/>
      <c r="AE15" s="213"/>
      <c r="AF15" s="213"/>
      <c r="AG15" s="213" t="s">
        <v>200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5">
      <c r="A16" s="225" t="s">
        <v>158</v>
      </c>
      <c r="B16" s="226" t="s">
        <v>117</v>
      </c>
      <c r="C16" s="241" t="s">
        <v>118</v>
      </c>
      <c r="D16" s="227"/>
      <c r="E16" s="228"/>
      <c r="F16" s="229"/>
      <c r="G16" s="229">
        <f>SUMIF(AG17:AG17,"&lt;&gt;NOR",G17:G17)</f>
        <v>0</v>
      </c>
      <c r="H16" s="229"/>
      <c r="I16" s="229">
        <f>SUM(I17:I17)</f>
        <v>0</v>
      </c>
      <c r="J16" s="229"/>
      <c r="K16" s="229">
        <f>SUM(K17:K17)</f>
        <v>0</v>
      </c>
      <c r="L16" s="229"/>
      <c r="M16" s="229">
        <f>SUM(M17:M17)</f>
        <v>0</v>
      </c>
      <c r="N16" s="228"/>
      <c r="O16" s="228">
        <f>SUM(O17:O17)</f>
        <v>0</v>
      </c>
      <c r="P16" s="228"/>
      <c r="Q16" s="228">
        <f>SUM(Q17:Q17)</f>
        <v>0</v>
      </c>
      <c r="R16" s="229"/>
      <c r="S16" s="229"/>
      <c r="T16" s="230"/>
      <c r="U16" s="224"/>
      <c r="V16" s="224">
        <f>SUM(V17:V17)</f>
        <v>0</v>
      </c>
      <c r="W16" s="224"/>
      <c r="X16" s="224"/>
      <c r="Y16" s="224"/>
      <c r="AG16" t="s">
        <v>159</v>
      </c>
    </row>
    <row r="17" spans="1:60" outlineLevel="1" x14ac:dyDescent="0.25">
      <c r="A17" s="252">
        <v>6</v>
      </c>
      <c r="B17" s="253" t="s">
        <v>409</v>
      </c>
      <c r="C17" s="264" t="s">
        <v>410</v>
      </c>
      <c r="D17" s="254" t="s">
        <v>197</v>
      </c>
      <c r="E17" s="255">
        <v>1</v>
      </c>
      <c r="F17" s="256"/>
      <c r="G17" s="257">
        <f>ROUND(E17*F17,2)</f>
        <v>0</v>
      </c>
      <c r="H17" s="256"/>
      <c r="I17" s="257">
        <f>ROUND(E17*H17,2)</f>
        <v>0</v>
      </c>
      <c r="J17" s="256"/>
      <c r="K17" s="257">
        <f>ROUND(E17*J17,2)</f>
        <v>0</v>
      </c>
      <c r="L17" s="257">
        <v>21</v>
      </c>
      <c r="M17" s="257">
        <f>G17*(1+L17/100)</f>
        <v>0</v>
      </c>
      <c r="N17" s="255">
        <v>0</v>
      </c>
      <c r="O17" s="255">
        <f>ROUND(E17*N17,2)</f>
        <v>0</v>
      </c>
      <c r="P17" s="255">
        <v>0</v>
      </c>
      <c r="Q17" s="255">
        <f>ROUND(E17*P17,2)</f>
        <v>0</v>
      </c>
      <c r="R17" s="257"/>
      <c r="S17" s="257" t="s">
        <v>198</v>
      </c>
      <c r="T17" s="258" t="s">
        <v>164</v>
      </c>
      <c r="U17" s="223">
        <v>0</v>
      </c>
      <c r="V17" s="223">
        <f>ROUND(E17*U17,2)</f>
        <v>0</v>
      </c>
      <c r="W17" s="223"/>
      <c r="X17" s="223" t="s">
        <v>199</v>
      </c>
      <c r="Y17" s="223" t="s">
        <v>166</v>
      </c>
      <c r="Z17" s="213"/>
      <c r="AA17" s="213"/>
      <c r="AB17" s="213"/>
      <c r="AC17" s="213"/>
      <c r="AD17" s="213"/>
      <c r="AE17" s="213"/>
      <c r="AF17" s="213"/>
      <c r="AG17" s="213" t="s">
        <v>200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5">
      <c r="A18" s="225" t="s">
        <v>158</v>
      </c>
      <c r="B18" s="226" t="s">
        <v>119</v>
      </c>
      <c r="C18" s="241" t="s">
        <v>120</v>
      </c>
      <c r="D18" s="227"/>
      <c r="E18" s="228"/>
      <c r="F18" s="229"/>
      <c r="G18" s="229">
        <f>SUMIF(AG19:AG19,"&lt;&gt;NOR",G19:G19)</f>
        <v>0</v>
      </c>
      <c r="H18" s="229"/>
      <c r="I18" s="229">
        <f>SUM(I19:I19)</f>
        <v>0</v>
      </c>
      <c r="J18" s="229"/>
      <c r="K18" s="229">
        <f>SUM(K19:K19)</f>
        <v>0</v>
      </c>
      <c r="L18" s="229"/>
      <c r="M18" s="229">
        <f>SUM(M19:M19)</f>
        <v>0</v>
      </c>
      <c r="N18" s="228"/>
      <c r="O18" s="228">
        <f>SUM(O19:O19)</f>
        <v>0</v>
      </c>
      <c r="P18" s="228"/>
      <c r="Q18" s="228">
        <f>SUM(Q19:Q19)</f>
        <v>0</v>
      </c>
      <c r="R18" s="229"/>
      <c r="S18" s="229"/>
      <c r="T18" s="230"/>
      <c r="U18" s="224"/>
      <c r="V18" s="224">
        <f>SUM(V19:V19)</f>
        <v>0</v>
      </c>
      <c r="W18" s="224"/>
      <c r="X18" s="224"/>
      <c r="Y18" s="224"/>
      <c r="AG18" t="s">
        <v>159</v>
      </c>
    </row>
    <row r="19" spans="1:60" outlineLevel="1" x14ac:dyDescent="0.25">
      <c r="A19" s="252">
        <v>7</v>
      </c>
      <c r="B19" s="253" t="s">
        <v>411</v>
      </c>
      <c r="C19" s="264" t="s">
        <v>412</v>
      </c>
      <c r="D19" s="254" t="s">
        <v>197</v>
      </c>
      <c r="E19" s="255">
        <v>1</v>
      </c>
      <c r="F19" s="256"/>
      <c r="G19" s="257">
        <f>ROUND(E19*F19,2)</f>
        <v>0</v>
      </c>
      <c r="H19" s="256"/>
      <c r="I19" s="257">
        <f>ROUND(E19*H19,2)</f>
        <v>0</v>
      </c>
      <c r="J19" s="256"/>
      <c r="K19" s="257">
        <f>ROUND(E19*J19,2)</f>
        <v>0</v>
      </c>
      <c r="L19" s="257">
        <v>21</v>
      </c>
      <c r="M19" s="257">
        <f>G19*(1+L19/100)</f>
        <v>0</v>
      </c>
      <c r="N19" s="255">
        <v>0</v>
      </c>
      <c r="O19" s="255">
        <f>ROUND(E19*N19,2)</f>
        <v>0</v>
      </c>
      <c r="P19" s="255">
        <v>0</v>
      </c>
      <c r="Q19" s="255">
        <f>ROUND(E19*P19,2)</f>
        <v>0</v>
      </c>
      <c r="R19" s="257"/>
      <c r="S19" s="257" t="s">
        <v>198</v>
      </c>
      <c r="T19" s="258" t="s">
        <v>164</v>
      </c>
      <c r="U19" s="223">
        <v>0</v>
      </c>
      <c r="V19" s="223">
        <f>ROUND(E19*U19,2)</f>
        <v>0</v>
      </c>
      <c r="W19" s="223"/>
      <c r="X19" s="223" t="s">
        <v>199</v>
      </c>
      <c r="Y19" s="223" t="s">
        <v>166</v>
      </c>
      <c r="Z19" s="213"/>
      <c r="AA19" s="213"/>
      <c r="AB19" s="213"/>
      <c r="AC19" s="213"/>
      <c r="AD19" s="213"/>
      <c r="AE19" s="213"/>
      <c r="AF19" s="213"/>
      <c r="AG19" s="213" t="s">
        <v>200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5">
      <c r="A20" s="225" t="s">
        <v>158</v>
      </c>
      <c r="B20" s="226" t="s">
        <v>121</v>
      </c>
      <c r="C20" s="241" t="s">
        <v>122</v>
      </c>
      <c r="D20" s="227"/>
      <c r="E20" s="228"/>
      <c r="F20" s="229"/>
      <c r="G20" s="229">
        <f>SUMIF(AG21:AG21,"&lt;&gt;NOR",G21:G21)</f>
        <v>0</v>
      </c>
      <c r="H20" s="229"/>
      <c r="I20" s="229">
        <f>SUM(I21:I21)</f>
        <v>0</v>
      </c>
      <c r="J20" s="229"/>
      <c r="K20" s="229">
        <f>SUM(K21:K21)</f>
        <v>0</v>
      </c>
      <c r="L20" s="229"/>
      <c r="M20" s="229">
        <f>SUM(M21:M21)</f>
        <v>0</v>
      </c>
      <c r="N20" s="228"/>
      <c r="O20" s="228">
        <f>SUM(O21:O21)</f>
        <v>0</v>
      </c>
      <c r="P20" s="228"/>
      <c r="Q20" s="228">
        <f>SUM(Q21:Q21)</f>
        <v>0</v>
      </c>
      <c r="R20" s="229"/>
      <c r="S20" s="229"/>
      <c r="T20" s="230"/>
      <c r="U20" s="224"/>
      <c r="V20" s="224">
        <f>SUM(V21:V21)</f>
        <v>0</v>
      </c>
      <c r="W20" s="224"/>
      <c r="X20" s="224"/>
      <c r="Y20" s="224"/>
      <c r="AG20" t="s">
        <v>159</v>
      </c>
    </row>
    <row r="21" spans="1:60" outlineLevel="1" x14ac:dyDescent="0.25">
      <c r="A21" s="232">
        <v>8</v>
      </c>
      <c r="B21" s="233" t="s">
        <v>413</v>
      </c>
      <c r="C21" s="242" t="s">
        <v>414</v>
      </c>
      <c r="D21" s="234" t="s">
        <v>197</v>
      </c>
      <c r="E21" s="235">
        <v>1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7"/>
      <c r="S21" s="237" t="s">
        <v>198</v>
      </c>
      <c r="T21" s="238" t="s">
        <v>164</v>
      </c>
      <c r="U21" s="223">
        <v>0</v>
      </c>
      <c r="V21" s="223">
        <f>ROUND(E21*U21,2)</f>
        <v>0</v>
      </c>
      <c r="W21" s="223"/>
      <c r="X21" s="223" t="s">
        <v>199</v>
      </c>
      <c r="Y21" s="223" t="s">
        <v>166</v>
      </c>
      <c r="Z21" s="213"/>
      <c r="AA21" s="213"/>
      <c r="AB21" s="213"/>
      <c r="AC21" s="213"/>
      <c r="AD21" s="213"/>
      <c r="AE21" s="213"/>
      <c r="AF21" s="213"/>
      <c r="AG21" s="213" t="s">
        <v>200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5">
      <c r="A22" s="3"/>
      <c r="B22" s="4"/>
      <c r="C22" s="244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15</v>
      </c>
      <c r="AF22">
        <v>21</v>
      </c>
      <c r="AG22" t="s">
        <v>144</v>
      </c>
    </row>
    <row r="23" spans="1:60" x14ac:dyDescent="0.25">
      <c r="A23" s="216"/>
      <c r="B23" s="217" t="s">
        <v>29</v>
      </c>
      <c r="C23" s="245"/>
      <c r="D23" s="218"/>
      <c r="E23" s="219"/>
      <c r="F23" s="219"/>
      <c r="G23" s="231">
        <f>G8+G11+G14+G16+G18+G20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193</v>
      </c>
    </row>
    <row r="24" spans="1:60" x14ac:dyDescent="0.25">
      <c r="C24" s="246"/>
      <c r="D24" s="10"/>
      <c r="AG24" t="s">
        <v>194</v>
      </c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u4ZtNYJ6774ipDgZPYnr+lUj80/XaTycvrLIeOrIrZRyKQflHW5OJh/VchXWixJ7weCjYkhcL4+XVVxcGVi4Q==" saltValue="uXm/+vTjLsxucRWp8MKDXQ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122 1 Pol</vt:lpstr>
      <vt:lpstr>SO 122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122 1 Pol'!Názvy_tisku</vt:lpstr>
      <vt:lpstr>'SO 122 2 Pol'!Názvy_tisku</vt:lpstr>
      <vt:lpstr>oadresa</vt:lpstr>
      <vt:lpstr>Stavba!Objednatel</vt:lpstr>
      <vt:lpstr>Stavba!Objekt</vt:lpstr>
      <vt:lpstr>'00 0 Naklady'!Oblast_tisku</vt:lpstr>
      <vt:lpstr>'SO 122 1 Pol'!Oblast_tisku</vt:lpstr>
      <vt:lpstr>'SO 122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2023-03-27T05:47:41Z</cp:lastPrinted>
  <dcterms:created xsi:type="dcterms:W3CDTF">2009-04-08T07:15:50Z</dcterms:created>
  <dcterms:modified xsi:type="dcterms:W3CDTF">2023-03-27T05:48:54Z</dcterms:modified>
</cp:coreProperties>
</file>